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30301 - Bourání ploch" sheetId="2" r:id="rId2"/>
    <sheet name="Pokyny pro vyplnění" sheetId="3" r:id="rId3"/>
  </sheets>
  <definedNames>
    <definedName name="_xlnm.Print_Titles" localSheetId="1">'20130301 - Bourání ploch'!$74:$74</definedName>
    <definedName name="_xlnm.Print_Titles" localSheetId="0">'Rekapitulace stavby'!$47:$47</definedName>
    <definedName name="_xlnm.Print_Area" localSheetId="1">'20130301 - Bourání ploch'!$C$4:$P$33,'20130301 - Bourání ploch'!$C$39:$Q$58,'20130301 - Bourání ploch'!$C$64:$R$99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<sst xmlns="http://schemas.openxmlformats.org/spreadsheetml/2006/main" count="806" uniqueCount="324">
  <si>
    <t>Export VZ</t>
  </si>
  <si>
    <t>List obsahuje:</t>
  </si>
  <si>
    <t>1.0</t>
  </si>
  <si>
    <t>False</t>
  </si>
  <si>
    <t>{672890F4-C417-4464-AE8F-163603E0BC34}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</si>
  <si>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</si>
  <si>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</si>
  <si>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</si>
  <si>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</si>
  <si>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</si>
  <si>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</si>
  <si>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</si>
  <si>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</si>
  <si>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</si>
  <si>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</si>
  <si>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201303 - Bourání betonových ploch</t>
  </si>
  <si>
    <t>0,1</t>
  </si>
  <si>
    <t>1</t>
  </si>
  <si>
    <t>Místo:</t>
  </si>
  <si>
    <t>Most</t>
  </si>
  <si>
    <t>Datum:</t>
  </si>
  <si>
    <t>08.03.2013</t>
  </si>
  <si>
    <t>10</t>
  </si>
  <si>
    <t>100</t>
  </si>
  <si>
    <t>Zadavatel:</t>
  </si>
  <si>
    <t>IČ:</t>
  </si>
  <si>
    <t>64052265</t>
  </si>
  <si>
    <t>Technické služby města Mostu a.s.</t>
  </si>
  <si>
    <t>DIČ:</t>
  </si>
  <si>
    <t>CZ64052265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</si>
  <si>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</si>
  <si>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</si>
  <si>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</si>
  <si>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</si>
  <si>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</si>
  <si>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</si>
  <si>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</si>
  <si>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</si>
  <si>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</si>
  <si>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</si>
  <si>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</si>
  <si>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</si>
  <si>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</si>
  <si>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</si>
  <si>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</si>
  <si>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</si>
  <si>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</si>
  <si>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</si>
  <si>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</si>
  <si>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</si>
  <si>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</si>
  <si>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</si>
  <si>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</si>
  <si>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</si>
  <si>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</si>
  <si>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</si>
  <si>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</si>
  <si>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</si>
  <si>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</si>
  <si>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</si>
  <si>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</si>
  <si>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</si>
  <si>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</si>
  <si>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</si>
  <si>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</si>
  <si>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</si>
  <si>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</si>
  <si>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</si>
  <si>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</si>
  <si>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</si>
  <si>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</si>
  <si>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</si>
  <si>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20130301</t>
  </si>
  <si>
    <t>Bourání ploch</t>
  </si>
  <si>
    <t>STA</t>
  </si>
  <si>
    <t>{C682E8AF-BC25-4942-BAE2-AFD49838F467}</t>
  </si>
  <si>
    <t>2</t>
  </si>
  <si>
    <t>Zpět na list:</t>
  </si>
  <si>
    <t>KRYCÍ LIST SOUPISU</t>
  </si>
  <si>
    <t>Objekt:</t>
  </si>
  <si>
    <t>20130301 - Bourání ploch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</si>
  <si>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</si>
  <si>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</si>
  <si>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</si>
  <si>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</si>
  <si>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</si>
  <si>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</si>
  <si>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</si>
  <si>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</si>
  <si>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</si>
  <si>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</si>
  <si>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</si>
  <si>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</si>
  <si>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</si>
  <si>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</si>
  <si>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</si>
  <si>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</si>
  <si>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</si>
  <si>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</si>
  <si>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</si>
  <si>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</si>
  <si>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</si>
  <si>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</si>
  <si>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</si>
  <si>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</si>
  <si>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</si>
  <si>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</si>
  <si>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</si>
  <si>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</si>
  <si>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</si>
  <si>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113107132</t>
  </si>
  <si>
    <t>Odstranění podkladu pl do 50 m2 z betonu prostého tl 300 mm</t>
  </si>
  <si>
    <t>m2</t>
  </si>
  <si>
    <t>CS ÚRS 2013 01</t>
  </si>
  <si>
    <t>4</t>
  </si>
  <si>
    <t>487150980</t>
  </si>
  <si>
    <t>Odstranění podkladů nebo krytů s přemístěním hmot na skládku na vzdálenost do 3 m nebo s naložením na dopravní prostředek v ploše jednotlivě do 50 m2 z betonu prostého, o tl. vrstvy přes 150 do 300 mm</t>
  </si>
  <si>
    <t>PP</t>
  </si>
  <si>
    <t>113107172</t>
  </si>
  <si>
    <t>Odstranění podkladu pl přes 50 do 200 m2 z betonu prostého tl 300 mm</t>
  </si>
  <si>
    <t>-1869898586</t>
  </si>
  <si>
    <t>Odstranění podkladů nebo krytů s přemístěním hmot na skládku na vzdálenost do 20 m nebo s naložením na dopravní prostředek v ploše jednotlivě přes 50 m2 do 200 m2 z betonu prostého, o tl. vrstvy přes 150 do 300 mm</t>
  </si>
  <si>
    <t>3</t>
  </si>
  <si>
    <t>113107R01</t>
  </si>
  <si>
    <t>Příplatek za odstranění podkladu pl do 50 m2 z betonu prostého tl. nad 300 mm do 500 mm</t>
  </si>
  <si>
    <t>55928410</t>
  </si>
  <si>
    <t>Příplatek k položce 113107132 v případě tl. betonu nad 300 do 500 mm s naložením na dopravní prostředek</t>
  </si>
  <si>
    <t>113107R02</t>
  </si>
  <si>
    <t>Příplatek za odstranění podkladu pl přes 50 do 200 m2 z betonu prostého tl. nad 300 mm do 500 mm</t>
  </si>
  <si>
    <t>1351985679</t>
  </si>
  <si>
    <t>Příplatek k položce 113107172 v případě tl. betonu nad 300 do 500 mm s naložením na dopravní prostředek</t>
  </si>
  <si>
    <t>5</t>
  </si>
  <si>
    <t>997221571</t>
  </si>
  <si>
    <t>Vodorovná doprava vybouraných hmot do 1 km</t>
  </si>
  <si>
    <t>t</t>
  </si>
  <si>
    <t>1162921273</t>
  </si>
  <si>
    <t>Vodorovná doprava vybouraných hmot bez naložení, ale se složením a s hrubým urovnáním na vzdálenost do 1 km</t>
  </si>
  <si>
    <t>6</t>
  </si>
  <si>
    <t>997221579</t>
  </si>
  <si>
    <t>Příplatek ZKD 1 km u vodorovné dopravy vybouraných hmot</t>
  </si>
  <si>
    <t>1655780588</t>
  </si>
  <si>
    <t>Vodorovná doprava vybouraných hmot bez naložení, ale se složením a s hrubým urovnáním na vzdálenost Příplatek k ceně za každý další i započatý 1 km přes 1 km</t>
  </si>
  <si>
    <t>7</t>
  </si>
  <si>
    <t>997221815</t>
  </si>
  <si>
    <t>Poplatek za uložení betonového odpadu na skládce (skládkovné)</t>
  </si>
  <si>
    <t>-646508313</t>
  </si>
  <si>
    <t>Poplatek za uložení stavebního odpadu na skládce (skládkovné) betonového</t>
  </si>
  <si>
    <t>8</t>
  </si>
  <si>
    <t>034002000</t>
  </si>
  <si>
    <t>Zabezpečení staveniště</t>
  </si>
  <si>
    <t>Kč</t>
  </si>
  <si>
    <t>131072</t>
  </si>
  <si>
    <t>887038907</t>
  </si>
  <si>
    <t>Hlavní tituly průvodních činností a nákladů zařízení staveniště zabezpečení staveniště</t>
  </si>
  <si>
    <t>9</t>
  </si>
  <si>
    <t>090001000</t>
  </si>
  <si>
    <t>Ostatní náklady</t>
  </si>
  <si>
    <t>262144</t>
  </si>
  <si>
    <t>-1277121862</t>
  </si>
  <si>
    <t>Základní rozdělení průvodních činností a nákladů ostatní náklady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</si>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</sst>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52" fillId="33" borderId="0" xfId="36" applyFill="1" applyAlignment="1">
      <alignment horizontal="left" vertical="top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76E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FC8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6" t="s">
        <v>0</v>
      </c>
      <c r="B1" s="187"/>
      <c r="C1" s="187"/>
      <c r="D1" s="188" t="s">
        <v>1</v>
      </c>
      <c r="E1" s="187"/>
      <c r="F1" s="187"/>
      <c r="G1" s="187"/>
      <c r="H1" s="187"/>
      <c r="I1" s="187"/>
      <c r="J1" s="187"/>
      <c r="K1" s="189" t="s">
        <v>160</v>
      </c>
      <c r="L1" s="189"/>
      <c r="M1" s="189"/>
      <c r="N1" s="189"/>
      <c r="O1" s="189"/>
      <c r="P1" s="189"/>
      <c r="Q1" s="189"/>
      <c r="R1" s="189"/>
      <c r="S1" s="189"/>
      <c r="T1" s="187"/>
      <c r="U1" s="187"/>
      <c r="V1" s="187"/>
      <c r="W1" s="189" t="s">
        <v>161</v>
      </c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6" t="s">
        <v>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61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28" t="s">
        <v>9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30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31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34" t="s"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1"/>
      <c r="AQ6" s="12"/>
      <c r="BE6" s="127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27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127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27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 t="s">
        <v>26</v>
      </c>
      <c r="AO10" s="11"/>
      <c r="AP10" s="11"/>
      <c r="AQ10" s="12"/>
      <c r="BE10" s="127"/>
      <c r="BS10" s="6" t="s">
        <v>16</v>
      </c>
    </row>
    <row r="11" spans="2:71" s="2" customFormat="1" ht="19.5" customHeight="1">
      <c r="B11" s="10"/>
      <c r="C11" s="11"/>
      <c r="D11" s="11"/>
      <c r="E11" s="17" t="s">
        <v>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28</v>
      </c>
      <c r="AL11" s="11"/>
      <c r="AM11" s="11"/>
      <c r="AN11" s="17" t="s">
        <v>29</v>
      </c>
      <c r="AO11" s="11"/>
      <c r="AP11" s="11"/>
      <c r="AQ11" s="12"/>
      <c r="BE11" s="127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27"/>
      <c r="BS12" s="6" t="s">
        <v>16</v>
      </c>
    </row>
    <row r="13" spans="2:71" s="2" customFormat="1" ht="15" customHeight="1">
      <c r="B13" s="10"/>
      <c r="C13" s="11"/>
      <c r="D13" s="16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31</v>
      </c>
      <c r="AO13" s="11"/>
      <c r="AP13" s="11"/>
      <c r="AQ13" s="12"/>
      <c r="BE13" s="127"/>
      <c r="BS13" s="6" t="s">
        <v>16</v>
      </c>
    </row>
    <row r="14" spans="2:71" s="2" customFormat="1" ht="15.75" customHeight="1">
      <c r="B14" s="10"/>
      <c r="C14" s="11"/>
      <c r="D14" s="11"/>
      <c r="E14" s="135" t="s">
        <v>31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6" t="s">
        <v>28</v>
      </c>
      <c r="AL14" s="11"/>
      <c r="AM14" s="11"/>
      <c r="AN14" s="19" t="s">
        <v>31</v>
      </c>
      <c r="AO14" s="11"/>
      <c r="AP14" s="11"/>
      <c r="AQ14" s="12"/>
      <c r="BE14" s="127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27"/>
      <c r="BS15" s="6" t="s">
        <v>3</v>
      </c>
    </row>
    <row r="16" spans="2:71" s="2" customFormat="1" ht="15" customHeight="1">
      <c r="B16" s="10"/>
      <c r="C16" s="11"/>
      <c r="D16" s="16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127"/>
      <c r="BS16" s="6" t="s">
        <v>3</v>
      </c>
    </row>
    <row r="17" spans="2:71" s="2" customFormat="1" ht="19.5" customHeight="1">
      <c r="B17" s="10"/>
      <c r="C17" s="11"/>
      <c r="D17" s="11"/>
      <c r="E17" s="17" t="s">
        <v>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28</v>
      </c>
      <c r="AL17" s="11"/>
      <c r="AM17" s="11"/>
      <c r="AN17" s="17"/>
      <c r="AO17" s="11"/>
      <c r="AP17" s="11"/>
      <c r="AQ17" s="12"/>
      <c r="BE17" s="127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27"/>
      <c r="BS18" s="6" t="s">
        <v>6</v>
      </c>
    </row>
    <row r="19" spans="2:71" s="2" customFormat="1" ht="15" customHeight="1">
      <c r="B19" s="10"/>
      <c r="C19" s="11"/>
      <c r="D19" s="16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27"/>
      <c r="BS19" s="6" t="s">
        <v>16</v>
      </c>
    </row>
    <row r="20" spans="2:71" s="2" customFormat="1" ht="15.75" customHeight="1">
      <c r="B20" s="10"/>
      <c r="C20" s="11"/>
      <c r="D20" s="11"/>
      <c r="E20" s="136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1"/>
      <c r="AP20" s="11"/>
      <c r="AQ20" s="12"/>
      <c r="BE20" s="127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27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27"/>
    </row>
    <row r="23" spans="2:57" s="6" customFormat="1" ht="27" customHeight="1">
      <c r="B23" s="21"/>
      <c r="C23" s="22"/>
      <c r="D23" s="23" t="s">
        <v>36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37">
        <f>ROUNDUP($AG$49,2)</f>
        <v>0</v>
      </c>
      <c r="AL23" s="138"/>
      <c r="AM23" s="138"/>
      <c r="AN23" s="138"/>
      <c r="AO23" s="138"/>
      <c r="AP23" s="22"/>
      <c r="AQ23" s="25"/>
      <c r="BE23" s="132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32"/>
    </row>
    <row r="25" spans="2:57" s="6" customFormat="1" ht="15" customHeight="1">
      <c r="B25" s="26"/>
      <c r="C25" s="27"/>
      <c r="D25" s="27" t="s">
        <v>37</v>
      </c>
      <c r="E25" s="27"/>
      <c r="F25" s="27" t="s">
        <v>38</v>
      </c>
      <c r="G25" s="27"/>
      <c r="H25" s="27"/>
      <c r="I25" s="27"/>
      <c r="J25" s="27"/>
      <c r="K25" s="27"/>
      <c r="L25" s="139">
        <v>0.21</v>
      </c>
      <c r="M25" s="140"/>
      <c r="N25" s="140"/>
      <c r="O25" s="140"/>
      <c r="P25" s="27"/>
      <c r="Q25" s="27"/>
      <c r="R25" s="27"/>
      <c r="S25" s="27"/>
      <c r="T25" s="29" t="s">
        <v>39</v>
      </c>
      <c r="U25" s="27"/>
      <c r="V25" s="27"/>
      <c r="W25" s="141">
        <f>ROUNDUP($AZ$49,2)</f>
        <v>0</v>
      </c>
      <c r="X25" s="140"/>
      <c r="Y25" s="140"/>
      <c r="Z25" s="140"/>
      <c r="AA25" s="140"/>
      <c r="AB25" s="140"/>
      <c r="AC25" s="140"/>
      <c r="AD25" s="140"/>
      <c r="AE25" s="140"/>
      <c r="AF25" s="27"/>
      <c r="AG25" s="27"/>
      <c r="AH25" s="27"/>
      <c r="AI25" s="27"/>
      <c r="AJ25" s="27"/>
      <c r="AK25" s="141">
        <f>ROUNDUP($AV$49,1)</f>
        <v>0</v>
      </c>
      <c r="AL25" s="140"/>
      <c r="AM25" s="140"/>
      <c r="AN25" s="140"/>
      <c r="AO25" s="140"/>
      <c r="AP25" s="27"/>
      <c r="AQ25" s="30"/>
      <c r="BE25" s="133"/>
    </row>
    <row r="26" spans="2:57" s="6" customFormat="1" ht="15" customHeight="1">
      <c r="B26" s="26"/>
      <c r="C26" s="27"/>
      <c r="D26" s="27"/>
      <c r="E26" s="27"/>
      <c r="F26" s="27" t="s">
        <v>40</v>
      </c>
      <c r="G26" s="27"/>
      <c r="H26" s="27"/>
      <c r="I26" s="27"/>
      <c r="J26" s="27"/>
      <c r="K26" s="27"/>
      <c r="L26" s="139">
        <v>0.15</v>
      </c>
      <c r="M26" s="140"/>
      <c r="N26" s="140"/>
      <c r="O26" s="140"/>
      <c r="P26" s="27"/>
      <c r="Q26" s="27"/>
      <c r="R26" s="27"/>
      <c r="S26" s="27"/>
      <c r="T26" s="29" t="s">
        <v>39</v>
      </c>
      <c r="U26" s="27"/>
      <c r="V26" s="27"/>
      <c r="W26" s="141">
        <f>ROUNDUP($BA$49,2)</f>
        <v>0</v>
      </c>
      <c r="X26" s="140"/>
      <c r="Y26" s="140"/>
      <c r="Z26" s="140"/>
      <c r="AA26" s="140"/>
      <c r="AB26" s="140"/>
      <c r="AC26" s="140"/>
      <c r="AD26" s="140"/>
      <c r="AE26" s="140"/>
      <c r="AF26" s="27"/>
      <c r="AG26" s="27"/>
      <c r="AH26" s="27"/>
      <c r="AI26" s="27"/>
      <c r="AJ26" s="27"/>
      <c r="AK26" s="141">
        <f>ROUNDUP($AW$49,1)</f>
        <v>0</v>
      </c>
      <c r="AL26" s="140"/>
      <c r="AM26" s="140"/>
      <c r="AN26" s="140"/>
      <c r="AO26" s="140"/>
      <c r="AP26" s="27"/>
      <c r="AQ26" s="30"/>
      <c r="BE26" s="133"/>
    </row>
    <row r="27" spans="2:57" s="6" customFormat="1" ht="15" customHeight="1" hidden="1">
      <c r="B27" s="26"/>
      <c r="C27" s="27"/>
      <c r="D27" s="27"/>
      <c r="E27" s="27"/>
      <c r="F27" s="27" t="s">
        <v>41</v>
      </c>
      <c r="G27" s="27"/>
      <c r="H27" s="27"/>
      <c r="I27" s="27"/>
      <c r="J27" s="27"/>
      <c r="K27" s="27"/>
      <c r="L27" s="139">
        <v>0.21</v>
      </c>
      <c r="M27" s="140"/>
      <c r="N27" s="140"/>
      <c r="O27" s="140"/>
      <c r="P27" s="27"/>
      <c r="Q27" s="27"/>
      <c r="R27" s="27"/>
      <c r="S27" s="27"/>
      <c r="T27" s="29" t="s">
        <v>39</v>
      </c>
      <c r="U27" s="27"/>
      <c r="V27" s="27"/>
      <c r="W27" s="141">
        <f>ROUNDUP($BB$49,2)</f>
        <v>0</v>
      </c>
      <c r="X27" s="140"/>
      <c r="Y27" s="140"/>
      <c r="Z27" s="140"/>
      <c r="AA27" s="140"/>
      <c r="AB27" s="140"/>
      <c r="AC27" s="140"/>
      <c r="AD27" s="140"/>
      <c r="AE27" s="140"/>
      <c r="AF27" s="27"/>
      <c r="AG27" s="27"/>
      <c r="AH27" s="27"/>
      <c r="AI27" s="27"/>
      <c r="AJ27" s="27"/>
      <c r="AK27" s="141">
        <v>0</v>
      </c>
      <c r="AL27" s="140"/>
      <c r="AM27" s="140"/>
      <c r="AN27" s="140"/>
      <c r="AO27" s="140"/>
      <c r="AP27" s="27"/>
      <c r="AQ27" s="30"/>
      <c r="BE27" s="133"/>
    </row>
    <row r="28" spans="2:57" s="6" customFormat="1" ht="15" customHeight="1" hidden="1">
      <c r="B28" s="26"/>
      <c r="C28" s="27"/>
      <c r="D28" s="27"/>
      <c r="E28" s="27"/>
      <c r="F28" s="27" t="s">
        <v>42</v>
      </c>
      <c r="G28" s="27"/>
      <c r="H28" s="27"/>
      <c r="I28" s="27"/>
      <c r="J28" s="27"/>
      <c r="K28" s="27"/>
      <c r="L28" s="139">
        <v>0.15</v>
      </c>
      <c r="M28" s="140"/>
      <c r="N28" s="140"/>
      <c r="O28" s="140"/>
      <c r="P28" s="27"/>
      <c r="Q28" s="27"/>
      <c r="R28" s="27"/>
      <c r="S28" s="27"/>
      <c r="T28" s="29" t="s">
        <v>39</v>
      </c>
      <c r="U28" s="27"/>
      <c r="V28" s="27"/>
      <c r="W28" s="141">
        <f>ROUNDUP($BC$49,2)</f>
        <v>0</v>
      </c>
      <c r="X28" s="140"/>
      <c r="Y28" s="140"/>
      <c r="Z28" s="140"/>
      <c r="AA28" s="140"/>
      <c r="AB28" s="140"/>
      <c r="AC28" s="140"/>
      <c r="AD28" s="140"/>
      <c r="AE28" s="140"/>
      <c r="AF28" s="27"/>
      <c r="AG28" s="27"/>
      <c r="AH28" s="27"/>
      <c r="AI28" s="27"/>
      <c r="AJ28" s="27"/>
      <c r="AK28" s="141">
        <v>0</v>
      </c>
      <c r="AL28" s="140"/>
      <c r="AM28" s="140"/>
      <c r="AN28" s="140"/>
      <c r="AO28" s="140"/>
      <c r="AP28" s="27"/>
      <c r="AQ28" s="30"/>
      <c r="BE28" s="133"/>
    </row>
    <row r="29" spans="2:57" s="6" customFormat="1" ht="15" customHeight="1" hidden="1">
      <c r="B29" s="26"/>
      <c r="C29" s="27"/>
      <c r="D29" s="27"/>
      <c r="E29" s="27"/>
      <c r="F29" s="27" t="s">
        <v>43</v>
      </c>
      <c r="G29" s="27"/>
      <c r="H29" s="27"/>
      <c r="I29" s="27"/>
      <c r="J29" s="27"/>
      <c r="K29" s="27"/>
      <c r="L29" s="139">
        <v>0</v>
      </c>
      <c r="M29" s="140"/>
      <c r="N29" s="140"/>
      <c r="O29" s="140"/>
      <c r="P29" s="27"/>
      <c r="Q29" s="27"/>
      <c r="R29" s="27"/>
      <c r="S29" s="27"/>
      <c r="T29" s="29" t="s">
        <v>39</v>
      </c>
      <c r="U29" s="27"/>
      <c r="V29" s="27"/>
      <c r="W29" s="141">
        <f>ROUNDUP($BD$49,2)</f>
        <v>0</v>
      </c>
      <c r="X29" s="140"/>
      <c r="Y29" s="140"/>
      <c r="Z29" s="140"/>
      <c r="AA29" s="140"/>
      <c r="AB29" s="140"/>
      <c r="AC29" s="140"/>
      <c r="AD29" s="140"/>
      <c r="AE29" s="140"/>
      <c r="AF29" s="27"/>
      <c r="AG29" s="27"/>
      <c r="AH29" s="27"/>
      <c r="AI29" s="27"/>
      <c r="AJ29" s="27"/>
      <c r="AK29" s="141">
        <v>0</v>
      </c>
      <c r="AL29" s="140"/>
      <c r="AM29" s="140"/>
      <c r="AN29" s="140"/>
      <c r="AO29" s="140"/>
      <c r="AP29" s="27"/>
      <c r="AQ29" s="30"/>
      <c r="BE29" s="133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32"/>
    </row>
    <row r="31" spans="2:57" s="6" customFormat="1" ht="27" customHeight="1">
      <c r="B31" s="21"/>
      <c r="C31" s="31"/>
      <c r="D31" s="32" t="s">
        <v>44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45</v>
      </c>
      <c r="U31" s="33"/>
      <c r="V31" s="33"/>
      <c r="W31" s="33"/>
      <c r="X31" s="142" t="s">
        <v>46</v>
      </c>
      <c r="Y31" s="143"/>
      <c r="Z31" s="143"/>
      <c r="AA31" s="143"/>
      <c r="AB31" s="143"/>
      <c r="AC31" s="33"/>
      <c r="AD31" s="33"/>
      <c r="AE31" s="33"/>
      <c r="AF31" s="33"/>
      <c r="AG31" s="33"/>
      <c r="AH31" s="33"/>
      <c r="AI31" s="33"/>
      <c r="AJ31" s="33"/>
      <c r="AK31" s="144">
        <f>ROUNDUP(SUM($AK$23:$AK$29),2)</f>
        <v>0</v>
      </c>
      <c r="AL31" s="143"/>
      <c r="AM31" s="143"/>
      <c r="AN31" s="143"/>
      <c r="AO31" s="145"/>
      <c r="AP31" s="31"/>
      <c r="AQ31" s="35"/>
      <c r="BE31" s="132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32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128" t="s">
        <v>47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134" t="str">
        <f>$K$6</f>
        <v>201303 - Bourání betonových ploch</v>
      </c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Most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08.03.2013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Technické služby města Mostu a.s.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32</v>
      </c>
      <c r="AJ44" s="22"/>
      <c r="AK44" s="22"/>
      <c r="AL44" s="22"/>
      <c r="AM44" s="147" t="str">
        <f>IF($E$17="","",$E$17)</f>
        <v> </v>
      </c>
      <c r="AN44" s="146"/>
      <c r="AO44" s="146"/>
      <c r="AP44" s="146"/>
      <c r="AQ44" s="22"/>
      <c r="AR44" s="41"/>
      <c r="AS44" s="148" t="s">
        <v>48</v>
      </c>
      <c r="AT44" s="149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30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150"/>
      <c r="AT45" s="132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151"/>
      <c r="AT46" s="146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152" t="s">
        <v>49</v>
      </c>
      <c r="D47" s="143"/>
      <c r="E47" s="143"/>
      <c r="F47" s="143"/>
      <c r="G47" s="143"/>
      <c r="H47" s="33"/>
      <c r="I47" s="153" t="s">
        <v>50</v>
      </c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54" t="s">
        <v>51</v>
      </c>
      <c r="AH47" s="143"/>
      <c r="AI47" s="143"/>
      <c r="AJ47" s="143"/>
      <c r="AK47" s="143"/>
      <c r="AL47" s="143"/>
      <c r="AM47" s="143"/>
      <c r="AN47" s="153" t="s">
        <v>52</v>
      </c>
      <c r="AO47" s="143"/>
      <c r="AP47" s="143"/>
      <c r="AQ47" s="52" t="s">
        <v>53</v>
      </c>
      <c r="AR47" s="41"/>
      <c r="AS47" s="53" t="s">
        <v>54</v>
      </c>
      <c r="AT47" s="54" t="s">
        <v>55</v>
      </c>
      <c r="AU47" s="54" t="s">
        <v>56</v>
      </c>
      <c r="AV47" s="54" t="s">
        <v>57</v>
      </c>
      <c r="AW47" s="54" t="s">
        <v>58</v>
      </c>
      <c r="AX47" s="54" t="s">
        <v>59</v>
      </c>
      <c r="AY47" s="54" t="s">
        <v>60</v>
      </c>
      <c r="AZ47" s="54" t="s">
        <v>61</v>
      </c>
      <c r="BA47" s="54" t="s">
        <v>62</v>
      </c>
      <c r="BB47" s="54" t="s">
        <v>63</v>
      </c>
      <c r="BC47" s="54" t="s">
        <v>64</v>
      </c>
      <c r="BD47" s="55" t="s">
        <v>65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66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159">
        <f>ROUNDUP($AG$50,2)</f>
        <v>0</v>
      </c>
      <c r="AH49" s="160"/>
      <c r="AI49" s="160"/>
      <c r="AJ49" s="160"/>
      <c r="AK49" s="160"/>
      <c r="AL49" s="160"/>
      <c r="AM49" s="160"/>
      <c r="AN49" s="159">
        <f>ROUNDUP(SUM($AG$49,$AT$49),2)</f>
        <v>0</v>
      </c>
      <c r="AO49" s="160"/>
      <c r="AP49" s="160"/>
      <c r="AQ49" s="61"/>
      <c r="AR49" s="44"/>
      <c r="AS49" s="62">
        <f>ROUNDUP($AS$50,2)</f>
        <v>0</v>
      </c>
      <c r="AT49" s="63">
        <f>ROUNDUP(SUM($AV$49:$AW$49),1)</f>
        <v>0</v>
      </c>
      <c r="AU49" s="64">
        <f>ROUNDUP($AU$50,5)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ROUNDUP($AZ$50,2)</f>
        <v>0</v>
      </c>
      <c r="BA49" s="63">
        <f>ROUNDUP($BA$50,2)</f>
        <v>0</v>
      </c>
      <c r="BB49" s="63">
        <f>ROUNDUP($BB$50,2)</f>
        <v>0</v>
      </c>
      <c r="BC49" s="63">
        <f>ROUNDUP($BC$50,2)</f>
        <v>0</v>
      </c>
      <c r="BD49" s="65">
        <f>ROUNDUP($BD$50,2)</f>
        <v>0</v>
      </c>
      <c r="BS49" s="42" t="s">
        <v>67</v>
      </c>
      <c r="BT49" s="42" t="s">
        <v>68</v>
      </c>
      <c r="BU49" s="66" t="s">
        <v>69</v>
      </c>
      <c r="BV49" s="42" t="s">
        <v>70</v>
      </c>
      <c r="BW49" s="42" t="s">
        <v>4</v>
      </c>
      <c r="BX49" s="42" t="s">
        <v>71</v>
      </c>
    </row>
    <row r="50" spans="1:91" s="67" customFormat="1" ht="28.5" customHeight="1">
      <c r="A50" s="185" t="s">
        <v>162</v>
      </c>
      <c r="B50" s="68"/>
      <c r="C50" s="69"/>
      <c r="D50" s="157" t="s">
        <v>72</v>
      </c>
      <c r="E50" s="158"/>
      <c r="F50" s="158"/>
      <c r="G50" s="158"/>
      <c r="H50" s="158"/>
      <c r="I50" s="69"/>
      <c r="J50" s="157" t="s">
        <v>73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5">
        <f>'20130301 - Bourání ploch'!$M$25</f>
        <v>0</v>
      </c>
      <c r="AH50" s="156"/>
      <c r="AI50" s="156"/>
      <c r="AJ50" s="156"/>
      <c r="AK50" s="156"/>
      <c r="AL50" s="156"/>
      <c r="AM50" s="156"/>
      <c r="AN50" s="155">
        <f>ROUNDUP(SUM($AG$50,$AT$50),2)</f>
        <v>0</v>
      </c>
      <c r="AO50" s="156"/>
      <c r="AP50" s="156"/>
      <c r="AQ50" s="70" t="s">
        <v>74</v>
      </c>
      <c r="AR50" s="71"/>
      <c r="AS50" s="72">
        <v>0</v>
      </c>
      <c r="AT50" s="73">
        <f>ROUNDUP(SUM($AV$50:$AW$50),1)</f>
        <v>0</v>
      </c>
      <c r="AU50" s="74">
        <f>'20130301 - Bourání ploch'!$W$75</f>
        <v>0</v>
      </c>
      <c r="AV50" s="73">
        <f>'20130301 - Bourání ploch'!$M$27</f>
        <v>0</v>
      </c>
      <c r="AW50" s="73">
        <f>'20130301 - Bourání ploch'!$M$28</f>
        <v>0</v>
      </c>
      <c r="AX50" s="73">
        <f>'20130301 - Bourání ploch'!$M$29</f>
        <v>0</v>
      </c>
      <c r="AY50" s="73">
        <f>'20130301 - Bourání ploch'!$M$30</f>
        <v>0</v>
      </c>
      <c r="AZ50" s="73">
        <f>'20130301 - Bourání ploch'!$H$27</f>
        <v>0</v>
      </c>
      <c r="BA50" s="73">
        <f>'20130301 - Bourání ploch'!$H$28</f>
        <v>0</v>
      </c>
      <c r="BB50" s="73">
        <f>'20130301 - Bourání ploch'!$H$29</f>
        <v>0</v>
      </c>
      <c r="BC50" s="73">
        <f>'20130301 - Bourání ploch'!$H$30</f>
        <v>0</v>
      </c>
      <c r="BD50" s="75">
        <f>'20130301 - Bourání ploch'!$H$31</f>
        <v>0</v>
      </c>
      <c r="BT50" s="67" t="s">
        <v>17</v>
      </c>
      <c r="BV50" s="67" t="s">
        <v>70</v>
      </c>
      <c r="BW50" s="67" t="s">
        <v>75</v>
      </c>
      <c r="BX50" s="67" t="s">
        <v>4</v>
      </c>
      <c r="CM50" s="67" t="s">
        <v>76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20130301 - Bourání ploch'!C2" tooltip="20130301 - Bourání ploch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6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90"/>
      <c r="B1" s="187"/>
      <c r="C1" s="187"/>
      <c r="D1" s="188" t="s">
        <v>1</v>
      </c>
      <c r="E1" s="187"/>
      <c r="F1" s="189" t="s">
        <v>163</v>
      </c>
      <c r="G1" s="189"/>
      <c r="H1" s="191" t="s">
        <v>164</v>
      </c>
      <c r="I1" s="191"/>
      <c r="J1" s="191"/>
      <c r="K1" s="191"/>
      <c r="L1" s="189" t="s">
        <v>165</v>
      </c>
      <c r="M1" s="189"/>
      <c r="N1" s="187"/>
      <c r="O1" s="188" t="s">
        <v>77</v>
      </c>
      <c r="P1" s="187"/>
      <c r="Q1" s="187"/>
      <c r="R1" s="187"/>
      <c r="S1" s="189" t="s">
        <v>166</v>
      </c>
      <c r="T1" s="189"/>
      <c r="U1" s="190"/>
      <c r="V1" s="19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6" t="s">
        <v>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61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128" t="s">
        <v>78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62" t="str">
        <f>'Rekapitulace stavby'!$K$6</f>
        <v>201303 - Bourání betonových ploch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"/>
    </row>
    <row r="7" spans="2:18" s="6" customFormat="1" ht="18.75" customHeight="1">
      <c r="B7" s="21"/>
      <c r="C7" s="22"/>
      <c r="D7" s="15" t="s">
        <v>79</v>
      </c>
      <c r="E7" s="22"/>
      <c r="F7" s="134" t="s">
        <v>80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81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63" t="str">
        <f>'Rekapitulace stavby'!$AN$8</f>
        <v>08.03.2013</v>
      </c>
      <c r="P10" s="146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47" t="str">
        <f>IF('Rekapitulace stavby'!$AN$10="","",'Rekapitulace stavby'!$AN$10)</f>
        <v>64052265</v>
      </c>
      <c r="P12" s="146"/>
      <c r="Q12" s="22"/>
      <c r="R12" s="25"/>
    </row>
    <row r="13" spans="2:18" s="6" customFormat="1" ht="18.75" customHeight="1">
      <c r="B13" s="21"/>
      <c r="C13" s="22"/>
      <c r="D13" s="22"/>
      <c r="E13" s="17" t="str">
        <f>IF('Rekapitulace stavby'!$E$11="","",'Rekapitulace stavby'!$E$11)</f>
        <v>Technické služby města Mostu a.s.</v>
      </c>
      <c r="F13" s="22"/>
      <c r="G13" s="22"/>
      <c r="H13" s="22"/>
      <c r="I13" s="22"/>
      <c r="J13" s="22"/>
      <c r="K13" s="22"/>
      <c r="L13" s="22"/>
      <c r="M13" s="16" t="s">
        <v>28</v>
      </c>
      <c r="N13" s="22"/>
      <c r="O13" s="147" t="str">
        <f>IF('Rekapitulace stavby'!$AN$11="","",'Rekapitulace stavby'!$AN$11)</f>
        <v>CZ64052265</v>
      </c>
      <c r="P13" s="146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30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47" t="str">
        <f>IF('Rekapitulace stavby'!$AN$13="","",'Rekapitulace stavby'!$AN$13)</f>
        <v>Vyplň údaj</v>
      </c>
      <c r="P15" s="146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28</v>
      </c>
      <c r="N16" s="22"/>
      <c r="O16" s="147" t="str">
        <f>IF('Rekapitulace stavby'!$AN$14="","",'Rekapitulace stavby'!$AN$14)</f>
        <v>Vyplň údaj</v>
      </c>
      <c r="P16" s="146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32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47">
        <f>IF('Rekapitulace stavby'!$AN$16="","",'Rekapitulace stavby'!$AN$16)</f>
      </c>
      <c r="P18" s="146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28</v>
      </c>
      <c r="N19" s="22"/>
      <c r="O19" s="147">
        <f>IF('Rekapitulace stavby'!$AN$17="","",'Rekapitulace stavby'!$AN$17)</f>
      </c>
      <c r="P19" s="146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76" customFormat="1" ht="15.75" customHeight="1">
      <c r="B22" s="77"/>
      <c r="C22" s="78"/>
      <c r="D22" s="78"/>
      <c r="E22" s="136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78"/>
      <c r="R22" s="79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0" t="s">
        <v>36</v>
      </c>
      <c r="E25" s="22"/>
      <c r="F25" s="22"/>
      <c r="G25" s="22"/>
      <c r="H25" s="22"/>
      <c r="I25" s="22"/>
      <c r="J25" s="22"/>
      <c r="K25" s="22"/>
      <c r="L25" s="22"/>
      <c r="M25" s="159">
        <f>ROUNDUP($N$75,2)</f>
        <v>0</v>
      </c>
      <c r="N25" s="146"/>
      <c r="O25" s="146"/>
      <c r="P25" s="146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1" t="s">
        <v>39</v>
      </c>
      <c r="H27" s="165">
        <f>SUM($BE$75:$BE$99)</f>
        <v>0</v>
      </c>
      <c r="I27" s="146"/>
      <c r="J27" s="146"/>
      <c r="K27" s="22"/>
      <c r="L27" s="22"/>
      <c r="M27" s="165">
        <f>SUM($BE$75:$BE$99)*$F$27</f>
        <v>0</v>
      </c>
      <c r="N27" s="146"/>
      <c r="O27" s="146"/>
      <c r="P27" s="146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1" t="s">
        <v>39</v>
      </c>
      <c r="H28" s="165">
        <f>SUM($BF$75:$BF$99)</f>
        <v>0</v>
      </c>
      <c r="I28" s="146"/>
      <c r="J28" s="146"/>
      <c r="K28" s="22"/>
      <c r="L28" s="22"/>
      <c r="M28" s="165">
        <f>SUM($BF$75:$BF$99)*$F$28</f>
        <v>0</v>
      </c>
      <c r="N28" s="146"/>
      <c r="O28" s="146"/>
      <c r="P28" s="146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1" t="s">
        <v>39</v>
      </c>
      <c r="H29" s="165">
        <f>SUM($BG$75:$BG$99)</f>
        <v>0</v>
      </c>
      <c r="I29" s="146"/>
      <c r="J29" s="146"/>
      <c r="K29" s="22"/>
      <c r="L29" s="22"/>
      <c r="M29" s="165">
        <v>0</v>
      </c>
      <c r="N29" s="146"/>
      <c r="O29" s="146"/>
      <c r="P29" s="146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1" t="s">
        <v>39</v>
      </c>
      <c r="H30" s="165">
        <f>SUM($BH$75:$BH$99)</f>
        <v>0</v>
      </c>
      <c r="I30" s="146"/>
      <c r="J30" s="146"/>
      <c r="K30" s="22"/>
      <c r="L30" s="22"/>
      <c r="M30" s="165">
        <v>0</v>
      </c>
      <c r="N30" s="146"/>
      <c r="O30" s="146"/>
      <c r="P30" s="146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1" t="s">
        <v>39</v>
      </c>
      <c r="H31" s="165">
        <f>SUM($BI$75:$BI$99)</f>
        <v>0</v>
      </c>
      <c r="I31" s="146"/>
      <c r="J31" s="146"/>
      <c r="K31" s="22"/>
      <c r="L31" s="22"/>
      <c r="M31" s="165">
        <v>0</v>
      </c>
      <c r="N31" s="146"/>
      <c r="O31" s="146"/>
      <c r="P31" s="146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2" t="s">
        <v>45</v>
      </c>
      <c r="H33" s="34" t="s">
        <v>46</v>
      </c>
      <c r="I33" s="33"/>
      <c r="J33" s="33"/>
      <c r="K33" s="33"/>
      <c r="L33" s="144">
        <f>ROUNDUP(SUM($M$25:$M$31),2)</f>
        <v>0</v>
      </c>
      <c r="M33" s="143"/>
      <c r="N33" s="143"/>
      <c r="O33" s="143"/>
      <c r="P33" s="145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2:21" s="6" customFormat="1" ht="37.5" customHeight="1">
      <c r="B39" s="21"/>
      <c r="C39" s="128" t="s">
        <v>82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66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62" t="str">
        <f>$F$6</f>
        <v>201303 - Bourání betonových ploch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5"/>
      <c r="T41" s="22"/>
      <c r="U41" s="22"/>
    </row>
    <row r="42" spans="2:21" s="6" customFormat="1" ht="15" customHeight="1">
      <c r="B42" s="21"/>
      <c r="C42" s="15" t="s">
        <v>79</v>
      </c>
      <c r="D42" s="22"/>
      <c r="E42" s="22"/>
      <c r="F42" s="134" t="str">
        <f>$F$7</f>
        <v>20130301 - Bourání ploch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Most</v>
      </c>
      <c r="G44" s="22"/>
      <c r="H44" s="22"/>
      <c r="I44" s="22"/>
      <c r="J44" s="22"/>
      <c r="K44" s="16" t="s">
        <v>20</v>
      </c>
      <c r="L44" s="22"/>
      <c r="M44" s="163" t="str">
        <f>IF($O$10="","",$O$10)</f>
        <v>08.03.2013</v>
      </c>
      <c r="N44" s="146"/>
      <c r="O44" s="146"/>
      <c r="P44" s="146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Technické služby města Mostu a.s.</v>
      </c>
      <c r="G46" s="22"/>
      <c r="H46" s="22"/>
      <c r="I46" s="22"/>
      <c r="J46" s="22"/>
      <c r="K46" s="16" t="s">
        <v>32</v>
      </c>
      <c r="L46" s="22"/>
      <c r="M46" s="147" t="str">
        <f>$E$19</f>
        <v> </v>
      </c>
      <c r="N46" s="146"/>
      <c r="O46" s="146"/>
      <c r="P46" s="146"/>
      <c r="Q46" s="146"/>
      <c r="R46" s="25"/>
      <c r="T46" s="22"/>
      <c r="U46" s="22"/>
    </row>
    <row r="47" spans="2:21" s="6" customFormat="1" ht="15" customHeight="1">
      <c r="B47" s="21"/>
      <c r="C47" s="16" t="s">
        <v>30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67" t="s">
        <v>83</v>
      </c>
      <c r="D49" s="168"/>
      <c r="E49" s="168"/>
      <c r="F49" s="168"/>
      <c r="G49" s="168"/>
      <c r="H49" s="31"/>
      <c r="I49" s="31"/>
      <c r="J49" s="31"/>
      <c r="K49" s="31"/>
      <c r="L49" s="31"/>
      <c r="M49" s="31"/>
      <c r="N49" s="167" t="s">
        <v>84</v>
      </c>
      <c r="O49" s="168"/>
      <c r="P49" s="168"/>
      <c r="Q49" s="168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59">
        <f>ROUNDUP($N$75,2)</f>
        <v>0</v>
      </c>
      <c r="O51" s="146"/>
      <c r="P51" s="146"/>
      <c r="Q51" s="146"/>
      <c r="R51" s="25"/>
      <c r="T51" s="22"/>
      <c r="U51" s="22"/>
      <c r="AU51" s="6" t="s">
        <v>86</v>
      </c>
    </row>
    <row r="52" spans="2:21" s="66" customFormat="1" ht="25.5" customHeight="1">
      <c r="B52" s="86"/>
      <c r="C52" s="87"/>
      <c r="D52" s="87" t="s">
        <v>87</v>
      </c>
      <c r="E52" s="87"/>
      <c r="F52" s="87"/>
      <c r="G52" s="87"/>
      <c r="H52" s="87"/>
      <c r="I52" s="87"/>
      <c r="J52" s="87"/>
      <c r="K52" s="87"/>
      <c r="L52" s="87"/>
      <c r="M52" s="87"/>
      <c r="N52" s="169">
        <f>ROUNDUP($N$76,2)</f>
        <v>0</v>
      </c>
      <c r="O52" s="170"/>
      <c r="P52" s="170"/>
      <c r="Q52" s="170"/>
      <c r="R52" s="88"/>
      <c r="T52" s="87"/>
      <c r="U52" s="87"/>
    </row>
    <row r="53" spans="2:21" s="89" customFormat="1" ht="21" customHeight="1">
      <c r="B53" s="90"/>
      <c r="C53" s="91"/>
      <c r="D53" s="91" t="s">
        <v>88</v>
      </c>
      <c r="E53" s="91"/>
      <c r="F53" s="91"/>
      <c r="G53" s="91"/>
      <c r="H53" s="91"/>
      <c r="I53" s="91"/>
      <c r="J53" s="91"/>
      <c r="K53" s="91"/>
      <c r="L53" s="91"/>
      <c r="M53" s="91"/>
      <c r="N53" s="171">
        <f>ROUNDUP($N$77,2)</f>
        <v>0</v>
      </c>
      <c r="O53" s="172"/>
      <c r="P53" s="172"/>
      <c r="Q53" s="172"/>
      <c r="R53" s="92"/>
      <c r="T53" s="91"/>
      <c r="U53" s="91"/>
    </row>
    <row r="54" spans="2:21" s="89" customFormat="1" ht="21" customHeight="1">
      <c r="B54" s="90"/>
      <c r="C54" s="91"/>
      <c r="D54" s="91" t="s">
        <v>89</v>
      </c>
      <c r="E54" s="91"/>
      <c r="F54" s="91"/>
      <c r="G54" s="91"/>
      <c r="H54" s="91"/>
      <c r="I54" s="91"/>
      <c r="J54" s="91"/>
      <c r="K54" s="91"/>
      <c r="L54" s="91"/>
      <c r="M54" s="91"/>
      <c r="N54" s="171">
        <f>ROUNDUP($N$86,2)</f>
        <v>0</v>
      </c>
      <c r="O54" s="172"/>
      <c r="P54" s="172"/>
      <c r="Q54" s="172"/>
      <c r="R54" s="92"/>
      <c r="T54" s="91"/>
      <c r="U54" s="91"/>
    </row>
    <row r="55" spans="2:21" s="89" customFormat="1" ht="15.75" customHeight="1">
      <c r="B55" s="90"/>
      <c r="C55" s="91"/>
      <c r="D55" s="91" t="s">
        <v>90</v>
      </c>
      <c r="E55" s="91"/>
      <c r="F55" s="91"/>
      <c r="G55" s="91"/>
      <c r="H55" s="91"/>
      <c r="I55" s="91"/>
      <c r="J55" s="91"/>
      <c r="K55" s="91"/>
      <c r="L55" s="91"/>
      <c r="M55" s="91"/>
      <c r="N55" s="171">
        <f>ROUNDUP($N$87,2)</f>
        <v>0</v>
      </c>
      <c r="O55" s="172"/>
      <c r="P55" s="172"/>
      <c r="Q55" s="172"/>
      <c r="R55" s="92"/>
      <c r="T55" s="91"/>
      <c r="U55" s="91"/>
    </row>
    <row r="56" spans="2:21" s="66" customFormat="1" ht="25.5" customHeight="1">
      <c r="B56" s="86"/>
      <c r="C56" s="87"/>
      <c r="D56" s="87" t="s">
        <v>91</v>
      </c>
      <c r="E56" s="87"/>
      <c r="F56" s="87"/>
      <c r="G56" s="87"/>
      <c r="H56" s="87"/>
      <c r="I56" s="87"/>
      <c r="J56" s="87"/>
      <c r="K56" s="87"/>
      <c r="L56" s="87"/>
      <c r="M56" s="87"/>
      <c r="N56" s="169">
        <f>ROUNDUP($N$94,2)</f>
        <v>0</v>
      </c>
      <c r="O56" s="170"/>
      <c r="P56" s="170"/>
      <c r="Q56" s="170"/>
      <c r="R56" s="88"/>
      <c r="T56" s="87"/>
      <c r="U56" s="87"/>
    </row>
    <row r="57" spans="2:21" s="89" customFormat="1" ht="21" customHeight="1">
      <c r="B57" s="90"/>
      <c r="C57" s="91"/>
      <c r="D57" s="91" t="s">
        <v>92</v>
      </c>
      <c r="E57" s="91"/>
      <c r="F57" s="91"/>
      <c r="G57" s="91"/>
      <c r="H57" s="91"/>
      <c r="I57" s="91"/>
      <c r="J57" s="91"/>
      <c r="K57" s="91"/>
      <c r="L57" s="91"/>
      <c r="M57" s="91"/>
      <c r="N57" s="171">
        <f>ROUNDUP($N$95,2)</f>
        <v>0</v>
      </c>
      <c r="O57" s="172"/>
      <c r="P57" s="172"/>
      <c r="Q57" s="172"/>
      <c r="R57" s="92"/>
      <c r="T57" s="91"/>
      <c r="U57" s="91"/>
    </row>
    <row r="58" spans="2:21" s="6" customFormat="1" ht="22.5" customHeight="1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5"/>
      <c r="T58" s="22"/>
      <c r="U58" s="22"/>
    </row>
    <row r="59" spans="2:21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  <c r="T59" s="22"/>
      <c r="U59" s="22"/>
    </row>
    <row r="63" spans="2:19" s="6" customFormat="1" ht="7.5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</row>
    <row r="64" spans="2:19" s="6" customFormat="1" ht="37.5" customHeight="1">
      <c r="B64" s="21"/>
      <c r="C64" s="128" t="s">
        <v>93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41"/>
    </row>
    <row r="65" spans="2:19" s="6" customFormat="1" ht="7.5" customHeight="1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41"/>
    </row>
    <row r="66" spans="2:19" s="6" customFormat="1" ht="15" customHeight="1">
      <c r="B66" s="21"/>
      <c r="C66" s="16" t="s">
        <v>14</v>
      </c>
      <c r="D66" s="22"/>
      <c r="E66" s="22"/>
      <c r="F66" s="162" t="str">
        <f>$F$6</f>
        <v>201303 - Bourání betonových ploch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22"/>
      <c r="S66" s="41"/>
    </row>
    <row r="67" spans="2:19" s="6" customFormat="1" ht="15" customHeight="1">
      <c r="B67" s="21"/>
      <c r="C67" s="15" t="s">
        <v>79</v>
      </c>
      <c r="D67" s="22"/>
      <c r="E67" s="22"/>
      <c r="F67" s="134" t="str">
        <f>$F$7</f>
        <v>20130301 - Bourání ploch</v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22"/>
      <c r="S67" s="41"/>
    </row>
    <row r="68" spans="2:19" s="6" customFormat="1" ht="7.5" customHeight="1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8.75" customHeight="1">
      <c r="B69" s="21"/>
      <c r="C69" s="16" t="s">
        <v>18</v>
      </c>
      <c r="D69" s="22"/>
      <c r="E69" s="22"/>
      <c r="F69" s="17" t="str">
        <f>$F$10</f>
        <v>Most</v>
      </c>
      <c r="G69" s="22"/>
      <c r="H69" s="22"/>
      <c r="I69" s="22"/>
      <c r="J69" s="22"/>
      <c r="K69" s="16" t="s">
        <v>20</v>
      </c>
      <c r="L69" s="22"/>
      <c r="M69" s="163" t="str">
        <f>IF($O$10="","",$O$10)</f>
        <v>08.03.2013</v>
      </c>
      <c r="N69" s="146"/>
      <c r="O69" s="146"/>
      <c r="P69" s="146"/>
      <c r="Q69" s="22"/>
      <c r="R69" s="22"/>
      <c r="S69" s="41"/>
    </row>
    <row r="70" spans="2:19" s="6" customFormat="1" ht="7.5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1"/>
    </row>
    <row r="71" spans="2:19" s="6" customFormat="1" ht="15.75" customHeight="1">
      <c r="B71" s="21"/>
      <c r="C71" s="16" t="s">
        <v>24</v>
      </c>
      <c r="D71" s="22"/>
      <c r="E71" s="22"/>
      <c r="F71" s="17" t="str">
        <f>$E$13</f>
        <v>Technické služby města Mostu a.s.</v>
      </c>
      <c r="G71" s="22"/>
      <c r="H71" s="22"/>
      <c r="I71" s="22"/>
      <c r="J71" s="22"/>
      <c r="K71" s="16" t="s">
        <v>32</v>
      </c>
      <c r="L71" s="22"/>
      <c r="M71" s="147" t="str">
        <f>$E$19</f>
        <v> </v>
      </c>
      <c r="N71" s="146"/>
      <c r="O71" s="146"/>
      <c r="P71" s="146"/>
      <c r="Q71" s="146"/>
      <c r="R71" s="22"/>
      <c r="S71" s="41"/>
    </row>
    <row r="72" spans="2:19" s="6" customFormat="1" ht="15" customHeight="1">
      <c r="B72" s="21"/>
      <c r="C72" s="16" t="s">
        <v>30</v>
      </c>
      <c r="D72" s="22"/>
      <c r="E72" s="22"/>
      <c r="F72" s="17" t="str">
        <f>IF($E$16="","",$E$16)</f>
        <v>Vyplň údaj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19" s="6" customFormat="1" ht="11.25" customHeight="1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27" s="93" customFormat="1" ht="30" customHeight="1">
      <c r="B74" s="94"/>
      <c r="C74" s="95" t="s">
        <v>94</v>
      </c>
      <c r="D74" s="96" t="s">
        <v>53</v>
      </c>
      <c r="E74" s="96" t="s">
        <v>49</v>
      </c>
      <c r="F74" s="173" t="s">
        <v>95</v>
      </c>
      <c r="G74" s="174"/>
      <c r="H74" s="174"/>
      <c r="I74" s="174"/>
      <c r="J74" s="96" t="s">
        <v>96</v>
      </c>
      <c r="K74" s="96" t="s">
        <v>97</v>
      </c>
      <c r="L74" s="173" t="s">
        <v>98</v>
      </c>
      <c r="M74" s="174"/>
      <c r="N74" s="173" t="s">
        <v>99</v>
      </c>
      <c r="O74" s="174"/>
      <c r="P74" s="174"/>
      <c r="Q74" s="174"/>
      <c r="R74" s="97" t="s">
        <v>100</v>
      </c>
      <c r="S74" s="98"/>
      <c r="T74" s="53" t="s">
        <v>101</v>
      </c>
      <c r="U74" s="54" t="s">
        <v>37</v>
      </c>
      <c r="V74" s="54" t="s">
        <v>102</v>
      </c>
      <c r="W74" s="54" t="s">
        <v>103</v>
      </c>
      <c r="X74" s="54" t="s">
        <v>104</v>
      </c>
      <c r="Y74" s="54" t="s">
        <v>105</v>
      </c>
      <c r="Z74" s="54" t="s">
        <v>106</v>
      </c>
      <c r="AA74" s="55" t="s">
        <v>107</v>
      </c>
    </row>
    <row r="75" spans="2:63" s="6" customFormat="1" ht="30" customHeight="1">
      <c r="B75" s="21"/>
      <c r="C75" s="60" t="s">
        <v>85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180">
        <f>$BK$75</f>
        <v>0</v>
      </c>
      <c r="O75" s="146"/>
      <c r="P75" s="146"/>
      <c r="Q75" s="146"/>
      <c r="R75" s="22"/>
      <c r="S75" s="41"/>
      <c r="T75" s="57"/>
      <c r="U75" s="58"/>
      <c r="V75" s="58"/>
      <c r="W75" s="99">
        <f>$W$76+$W$94</f>
        <v>0</v>
      </c>
      <c r="X75" s="58"/>
      <c r="Y75" s="99">
        <f>$Y$76+$Y$94</f>
        <v>0</v>
      </c>
      <c r="Z75" s="58"/>
      <c r="AA75" s="100">
        <f>$AA$76+$AA$94</f>
        <v>573.5</v>
      </c>
      <c r="AT75" s="6" t="s">
        <v>67</v>
      </c>
      <c r="AU75" s="6" t="s">
        <v>86</v>
      </c>
      <c r="BK75" s="101">
        <f>$BK$76+$BK$94</f>
        <v>0</v>
      </c>
    </row>
    <row r="76" spans="2:63" s="102" customFormat="1" ht="37.5" customHeight="1">
      <c r="B76" s="103"/>
      <c r="C76" s="104"/>
      <c r="D76" s="105" t="s">
        <v>87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81">
        <f>$BK$76</f>
        <v>0</v>
      </c>
      <c r="O76" s="182"/>
      <c r="P76" s="182"/>
      <c r="Q76" s="182"/>
      <c r="R76" s="104"/>
      <c r="S76" s="106"/>
      <c r="T76" s="107"/>
      <c r="U76" s="104"/>
      <c r="V76" s="104"/>
      <c r="W76" s="108">
        <f>$W$77+$W$86</f>
        <v>0</v>
      </c>
      <c r="X76" s="104"/>
      <c r="Y76" s="108">
        <f>$Y$77+$Y$86</f>
        <v>0</v>
      </c>
      <c r="Z76" s="104"/>
      <c r="AA76" s="109">
        <f>$AA$77+$AA$86</f>
        <v>573.5</v>
      </c>
      <c r="AR76" s="110" t="s">
        <v>17</v>
      </c>
      <c r="AT76" s="110" t="s">
        <v>67</v>
      </c>
      <c r="AU76" s="110" t="s">
        <v>68</v>
      </c>
      <c r="AY76" s="110" t="s">
        <v>108</v>
      </c>
      <c r="BK76" s="111">
        <f>$BK$77+$BK$86</f>
        <v>0</v>
      </c>
    </row>
    <row r="77" spans="2:63" s="102" customFormat="1" ht="21" customHeight="1">
      <c r="B77" s="103"/>
      <c r="C77" s="104"/>
      <c r="D77" s="112" t="s">
        <v>88</v>
      </c>
      <c r="E77" s="104"/>
      <c r="F77" s="104"/>
      <c r="G77" s="104"/>
      <c r="H77" s="104"/>
      <c r="I77" s="104"/>
      <c r="J77" s="104"/>
      <c r="K77" s="104"/>
      <c r="L77" s="104"/>
      <c r="M77" s="104"/>
      <c r="N77" s="183">
        <f>$BK$77</f>
        <v>0</v>
      </c>
      <c r="O77" s="182"/>
      <c r="P77" s="182"/>
      <c r="Q77" s="182"/>
      <c r="R77" s="104"/>
      <c r="S77" s="106"/>
      <c r="T77" s="107"/>
      <c r="U77" s="104"/>
      <c r="V77" s="104"/>
      <c r="W77" s="108">
        <f>SUM($W$78:$W$85)</f>
        <v>0</v>
      </c>
      <c r="X77" s="104"/>
      <c r="Y77" s="108">
        <f>SUM($Y$78:$Y$85)</f>
        <v>0</v>
      </c>
      <c r="Z77" s="104"/>
      <c r="AA77" s="109">
        <f>SUM($AA$78:$AA$85)</f>
        <v>573.5</v>
      </c>
      <c r="AR77" s="110" t="s">
        <v>17</v>
      </c>
      <c r="AT77" s="110" t="s">
        <v>67</v>
      </c>
      <c r="AU77" s="110" t="s">
        <v>17</v>
      </c>
      <c r="AY77" s="110" t="s">
        <v>108</v>
      </c>
      <c r="BK77" s="111">
        <f>SUM($BK$78:$BK$85)</f>
        <v>0</v>
      </c>
    </row>
    <row r="78" spans="2:65" s="6" customFormat="1" ht="27" customHeight="1">
      <c r="B78" s="21"/>
      <c r="C78" s="113" t="s">
        <v>17</v>
      </c>
      <c r="D78" s="113" t="s">
        <v>109</v>
      </c>
      <c r="E78" s="114" t="s">
        <v>110</v>
      </c>
      <c r="F78" s="175" t="s">
        <v>111</v>
      </c>
      <c r="G78" s="176"/>
      <c r="H78" s="176"/>
      <c r="I78" s="176"/>
      <c r="J78" s="116" t="s">
        <v>112</v>
      </c>
      <c r="K78" s="117">
        <v>500</v>
      </c>
      <c r="L78" s="177"/>
      <c r="M78" s="176"/>
      <c r="N78" s="178">
        <f>ROUND($L$78*$K$78,2)</f>
        <v>0</v>
      </c>
      <c r="O78" s="176"/>
      <c r="P78" s="176"/>
      <c r="Q78" s="176"/>
      <c r="R78" s="115" t="s">
        <v>113</v>
      </c>
      <c r="S78" s="41"/>
      <c r="T78" s="118"/>
      <c r="U78" s="119" t="s">
        <v>38</v>
      </c>
      <c r="V78" s="22"/>
      <c r="W78" s="22"/>
      <c r="X78" s="120">
        <v>0</v>
      </c>
      <c r="Y78" s="120">
        <f>$X$78*$K$78</f>
        <v>0</v>
      </c>
      <c r="Z78" s="120">
        <v>0.5</v>
      </c>
      <c r="AA78" s="121">
        <f>$Z$78*$K$78</f>
        <v>250</v>
      </c>
      <c r="AR78" s="76" t="s">
        <v>114</v>
      </c>
      <c r="AT78" s="76" t="s">
        <v>109</v>
      </c>
      <c r="AU78" s="76" t="s">
        <v>76</v>
      </c>
      <c r="AY78" s="6" t="s">
        <v>108</v>
      </c>
      <c r="BE78" s="122">
        <f>IF($U$78="základní",$N$78,0)</f>
        <v>0</v>
      </c>
      <c r="BF78" s="122">
        <f>IF($U$78="snížená",$N$78,0)</f>
        <v>0</v>
      </c>
      <c r="BG78" s="122">
        <f>IF($U$78="zákl. přenesená",$N$78,0)</f>
        <v>0</v>
      </c>
      <c r="BH78" s="122">
        <f>IF($U$78="sníž. přenesená",$N$78,0)</f>
        <v>0</v>
      </c>
      <c r="BI78" s="122">
        <f>IF($U$78="nulová",$N$78,0)</f>
        <v>0</v>
      </c>
      <c r="BJ78" s="76" t="s">
        <v>17</v>
      </c>
      <c r="BK78" s="122">
        <f>ROUND($L$78*$K$78,2)</f>
        <v>0</v>
      </c>
      <c r="BL78" s="76" t="s">
        <v>114</v>
      </c>
      <c r="BM78" s="76" t="s">
        <v>115</v>
      </c>
    </row>
    <row r="79" spans="2:47" s="6" customFormat="1" ht="27" customHeight="1">
      <c r="B79" s="21"/>
      <c r="C79" s="22"/>
      <c r="D79" s="22"/>
      <c r="E79" s="22"/>
      <c r="F79" s="179" t="s">
        <v>116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41"/>
      <c r="T79" s="50"/>
      <c r="U79" s="22"/>
      <c r="V79" s="22"/>
      <c r="W79" s="22"/>
      <c r="X79" s="22"/>
      <c r="Y79" s="22"/>
      <c r="Z79" s="22"/>
      <c r="AA79" s="51"/>
      <c r="AT79" s="6" t="s">
        <v>117</v>
      </c>
      <c r="AU79" s="6" t="s">
        <v>76</v>
      </c>
    </row>
    <row r="80" spans="2:65" s="6" customFormat="1" ht="27" customHeight="1">
      <c r="B80" s="21"/>
      <c r="C80" s="113" t="s">
        <v>76</v>
      </c>
      <c r="D80" s="113" t="s">
        <v>109</v>
      </c>
      <c r="E80" s="114" t="s">
        <v>118</v>
      </c>
      <c r="F80" s="175" t="s">
        <v>119</v>
      </c>
      <c r="G80" s="176"/>
      <c r="H80" s="176"/>
      <c r="I80" s="176"/>
      <c r="J80" s="116" t="s">
        <v>112</v>
      </c>
      <c r="K80" s="117">
        <v>350</v>
      </c>
      <c r="L80" s="177"/>
      <c r="M80" s="176"/>
      <c r="N80" s="178">
        <f>ROUND($L$80*$K$80,2)</f>
        <v>0</v>
      </c>
      <c r="O80" s="176"/>
      <c r="P80" s="176"/>
      <c r="Q80" s="176"/>
      <c r="R80" s="115" t="s">
        <v>113</v>
      </c>
      <c r="S80" s="41"/>
      <c r="T80" s="118"/>
      <c r="U80" s="119" t="s">
        <v>38</v>
      </c>
      <c r="V80" s="22"/>
      <c r="W80" s="22"/>
      <c r="X80" s="120">
        <v>0</v>
      </c>
      <c r="Y80" s="120">
        <f>$X$80*$K$80</f>
        <v>0</v>
      </c>
      <c r="Z80" s="120">
        <v>0.5</v>
      </c>
      <c r="AA80" s="121">
        <f>$Z$80*$K$80</f>
        <v>175</v>
      </c>
      <c r="AR80" s="76" t="s">
        <v>114</v>
      </c>
      <c r="AT80" s="76" t="s">
        <v>109</v>
      </c>
      <c r="AU80" s="76" t="s">
        <v>76</v>
      </c>
      <c r="AY80" s="6" t="s">
        <v>108</v>
      </c>
      <c r="BE80" s="122">
        <f>IF($U$80="základní",$N$80,0)</f>
        <v>0</v>
      </c>
      <c r="BF80" s="122">
        <f>IF($U$80="snížená",$N$80,0)</f>
        <v>0</v>
      </c>
      <c r="BG80" s="122">
        <f>IF($U$80="zákl. přenesená",$N$80,0)</f>
        <v>0</v>
      </c>
      <c r="BH80" s="122">
        <f>IF($U$80="sníž. přenesená",$N$80,0)</f>
        <v>0</v>
      </c>
      <c r="BI80" s="122">
        <f>IF($U$80="nulová",$N$80,0)</f>
        <v>0</v>
      </c>
      <c r="BJ80" s="76" t="s">
        <v>17</v>
      </c>
      <c r="BK80" s="122">
        <f>ROUND($L$80*$K$80,2)</f>
        <v>0</v>
      </c>
      <c r="BL80" s="76" t="s">
        <v>114</v>
      </c>
      <c r="BM80" s="76" t="s">
        <v>120</v>
      </c>
    </row>
    <row r="81" spans="2:47" s="6" customFormat="1" ht="27" customHeight="1">
      <c r="B81" s="21"/>
      <c r="C81" s="22"/>
      <c r="D81" s="22"/>
      <c r="E81" s="22"/>
      <c r="F81" s="179" t="s">
        <v>121</v>
      </c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117</v>
      </c>
      <c r="AU81" s="6" t="s">
        <v>76</v>
      </c>
    </row>
    <row r="82" spans="2:65" s="6" customFormat="1" ht="27" customHeight="1">
      <c r="B82" s="21"/>
      <c r="C82" s="113" t="s">
        <v>122</v>
      </c>
      <c r="D82" s="113" t="s">
        <v>109</v>
      </c>
      <c r="E82" s="114" t="s">
        <v>123</v>
      </c>
      <c r="F82" s="175" t="s">
        <v>124</v>
      </c>
      <c r="G82" s="176"/>
      <c r="H82" s="176"/>
      <c r="I82" s="176"/>
      <c r="J82" s="116" t="s">
        <v>112</v>
      </c>
      <c r="K82" s="117">
        <v>250</v>
      </c>
      <c r="L82" s="177"/>
      <c r="M82" s="176"/>
      <c r="N82" s="178">
        <f>ROUND($L$82*$K$82,2)</f>
        <v>0</v>
      </c>
      <c r="O82" s="176"/>
      <c r="P82" s="176"/>
      <c r="Q82" s="176"/>
      <c r="R82" s="115"/>
      <c r="S82" s="41"/>
      <c r="T82" s="118"/>
      <c r="U82" s="119" t="s">
        <v>38</v>
      </c>
      <c r="V82" s="22"/>
      <c r="W82" s="22"/>
      <c r="X82" s="120">
        <v>0</v>
      </c>
      <c r="Y82" s="120">
        <f>$X$82*$K$82</f>
        <v>0</v>
      </c>
      <c r="Z82" s="120">
        <v>0.33</v>
      </c>
      <c r="AA82" s="121">
        <f>$Z$82*$K$82</f>
        <v>82.5</v>
      </c>
      <c r="AR82" s="76" t="s">
        <v>114</v>
      </c>
      <c r="AT82" s="76" t="s">
        <v>109</v>
      </c>
      <c r="AU82" s="76" t="s">
        <v>76</v>
      </c>
      <c r="AY82" s="6" t="s">
        <v>108</v>
      </c>
      <c r="BE82" s="122">
        <f>IF($U$82="základní",$N$82,0)</f>
        <v>0</v>
      </c>
      <c r="BF82" s="122">
        <f>IF($U$82="snížená",$N$82,0)</f>
        <v>0</v>
      </c>
      <c r="BG82" s="122">
        <f>IF($U$82="zákl. přenesená",$N$82,0)</f>
        <v>0</v>
      </c>
      <c r="BH82" s="122">
        <f>IF($U$82="sníž. přenesená",$N$82,0)</f>
        <v>0</v>
      </c>
      <c r="BI82" s="122">
        <f>IF($U$82="nulová",$N$82,0)</f>
        <v>0</v>
      </c>
      <c r="BJ82" s="76" t="s">
        <v>17</v>
      </c>
      <c r="BK82" s="122">
        <f>ROUND($L$82*$K$82,2)</f>
        <v>0</v>
      </c>
      <c r="BL82" s="76" t="s">
        <v>114</v>
      </c>
      <c r="BM82" s="76" t="s">
        <v>125</v>
      </c>
    </row>
    <row r="83" spans="2:47" s="6" customFormat="1" ht="16.5" customHeight="1">
      <c r="B83" s="21"/>
      <c r="C83" s="22"/>
      <c r="D83" s="22"/>
      <c r="E83" s="22"/>
      <c r="F83" s="179" t="s">
        <v>126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117</v>
      </c>
      <c r="AU83" s="6" t="s">
        <v>76</v>
      </c>
    </row>
    <row r="84" spans="2:65" s="6" customFormat="1" ht="39" customHeight="1">
      <c r="B84" s="21"/>
      <c r="C84" s="113" t="s">
        <v>114</v>
      </c>
      <c r="D84" s="113" t="s">
        <v>109</v>
      </c>
      <c r="E84" s="114" t="s">
        <v>127</v>
      </c>
      <c r="F84" s="175" t="s">
        <v>128</v>
      </c>
      <c r="G84" s="176"/>
      <c r="H84" s="176"/>
      <c r="I84" s="176"/>
      <c r="J84" s="116"/>
      <c r="K84" s="117">
        <v>200</v>
      </c>
      <c r="L84" s="177"/>
      <c r="M84" s="176"/>
      <c r="N84" s="178">
        <f>ROUND($L$84*$K$84,2)</f>
        <v>0</v>
      </c>
      <c r="O84" s="176"/>
      <c r="P84" s="176"/>
      <c r="Q84" s="176"/>
      <c r="R84" s="115"/>
      <c r="S84" s="41"/>
      <c r="T84" s="118"/>
      <c r="U84" s="119" t="s">
        <v>38</v>
      </c>
      <c r="V84" s="22"/>
      <c r="W84" s="22"/>
      <c r="X84" s="120">
        <v>0</v>
      </c>
      <c r="Y84" s="120">
        <f>$X$84*$K$84</f>
        <v>0</v>
      </c>
      <c r="Z84" s="120">
        <v>0.33</v>
      </c>
      <c r="AA84" s="121">
        <f>$Z$84*$K$84</f>
        <v>66</v>
      </c>
      <c r="AR84" s="76" t="s">
        <v>114</v>
      </c>
      <c r="AT84" s="76" t="s">
        <v>109</v>
      </c>
      <c r="AU84" s="76" t="s">
        <v>76</v>
      </c>
      <c r="AY84" s="6" t="s">
        <v>108</v>
      </c>
      <c r="BE84" s="122">
        <f>IF($U$84="základní",$N$84,0)</f>
        <v>0</v>
      </c>
      <c r="BF84" s="122">
        <f>IF($U$84="snížená",$N$84,0)</f>
        <v>0</v>
      </c>
      <c r="BG84" s="122">
        <f>IF($U$84="zákl. přenesená",$N$84,0)</f>
        <v>0</v>
      </c>
      <c r="BH84" s="122">
        <f>IF($U$84="sníž. přenesená",$N$84,0)</f>
        <v>0</v>
      </c>
      <c r="BI84" s="122">
        <f>IF($U$84="nulová",$N$84,0)</f>
        <v>0</v>
      </c>
      <c r="BJ84" s="76" t="s">
        <v>17</v>
      </c>
      <c r="BK84" s="122">
        <f>ROUND($L$84*$K$84,2)</f>
        <v>0</v>
      </c>
      <c r="BL84" s="76" t="s">
        <v>114</v>
      </c>
      <c r="BM84" s="76" t="s">
        <v>129</v>
      </c>
    </row>
    <row r="85" spans="2:47" s="6" customFormat="1" ht="16.5" customHeight="1">
      <c r="B85" s="21"/>
      <c r="C85" s="22"/>
      <c r="D85" s="22"/>
      <c r="E85" s="22"/>
      <c r="F85" s="179" t="s">
        <v>130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117</v>
      </c>
      <c r="AU85" s="6" t="s">
        <v>76</v>
      </c>
    </row>
    <row r="86" spans="2:63" s="102" customFormat="1" ht="30.75" customHeight="1">
      <c r="B86" s="103"/>
      <c r="C86" s="104"/>
      <c r="D86" s="112" t="s">
        <v>89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83">
        <f>$BK$86</f>
        <v>0</v>
      </c>
      <c r="O86" s="182"/>
      <c r="P86" s="182"/>
      <c r="Q86" s="182"/>
      <c r="R86" s="104"/>
      <c r="S86" s="106"/>
      <c r="T86" s="107"/>
      <c r="U86" s="104"/>
      <c r="V86" s="104"/>
      <c r="W86" s="108">
        <f>$W$87</f>
        <v>0</v>
      </c>
      <c r="X86" s="104"/>
      <c r="Y86" s="108">
        <f>$Y$87</f>
        <v>0</v>
      </c>
      <c r="Z86" s="104"/>
      <c r="AA86" s="109">
        <f>$AA$87</f>
        <v>0</v>
      </c>
      <c r="AR86" s="110" t="s">
        <v>17</v>
      </c>
      <c r="AT86" s="110" t="s">
        <v>67</v>
      </c>
      <c r="AU86" s="110" t="s">
        <v>17</v>
      </c>
      <c r="AY86" s="110" t="s">
        <v>108</v>
      </c>
      <c r="BK86" s="111">
        <f>$BK$87</f>
        <v>0</v>
      </c>
    </row>
    <row r="87" spans="2:63" s="102" customFormat="1" ht="15.75" customHeight="1">
      <c r="B87" s="103"/>
      <c r="C87" s="104"/>
      <c r="D87" s="112" t="s">
        <v>90</v>
      </c>
      <c r="E87" s="104"/>
      <c r="F87" s="104"/>
      <c r="G87" s="104"/>
      <c r="H87" s="104"/>
      <c r="I87" s="104"/>
      <c r="J87" s="104"/>
      <c r="K87" s="104"/>
      <c r="L87" s="104"/>
      <c r="M87" s="104"/>
      <c r="N87" s="183">
        <f>$BK$87</f>
        <v>0</v>
      </c>
      <c r="O87" s="182"/>
      <c r="P87" s="182"/>
      <c r="Q87" s="182"/>
      <c r="R87" s="104"/>
      <c r="S87" s="106"/>
      <c r="T87" s="107"/>
      <c r="U87" s="104"/>
      <c r="V87" s="104"/>
      <c r="W87" s="108">
        <f>SUM($W$88:$W$93)</f>
        <v>0</v>
      </c>
      <c r="X87" s="104"/>
      <c r="Y87" s="108">
        <f>SUM($Y$88:$Y$93)</f>
        <v>0</v>
      </c>
      <c r="Z87" s="104"/>
      <c r="AA87" s="109">
        <f>SUM($AA$88:$AA$93)</f>
        <v>0</v>
      </c>
      <c r="AR87" s="110" t="s">
        <v>17</v>
      </c>
      <c r="AT87" s="110" t="s">
        <v>67</v>
      </c>
      <c r="AU87" s="110" t="s">
        <v>76</v>
      </c>
      <c r="AY87" s="110" t="s">
        <v>108</v>
      </c>
      <c r="BK87" s="111">
        <f>SUM($BK$88:$BK$93)</f>
        <v>0</v>
      </c>
    </row>
    <row r="88" spans="2:65" s="6" customFormat="1" ht="15.75" customHeight="1">
      <c r="B88" s="21"/>
      <c r="C88" s="113" t="s">
        <v>131</v>
      </c>
      <c r="D88" s="113" t="s">
        <v>109</v>
      </c>
      <c r="E88" s="114" t="s">
        <v>132</v>
      </c>
      <c r="F88" s="175" t="s">
        <v>133</v>
      </c>
      <c r="G88" s="176"/>
      <c r="H88" s="176"/>
      <c r="I88" s="176"/>
      <c r="J88" s="116" t="s">
        <v>134</v>
      </c>
      <c r="K88" s="117">
        <v>573.5</v>
      </c>
      <c r="L88" s="177"/>
      <c r="M88" s="176"/>
      <c r="N88" s="178">
        <f>ROUND($L$88*$K$88,2)</f>
        <v>0</v>
      </c>
      <c r="O88" s="176"/>
      <c r="P88" s="176"/>
      <c r="Q88" s="176"/>
      <c r="R88" s="115" t="s">
        <v>113</v>
      </c>
      <c r="S88" s="41"/>
      <c r="T88" s="118"/>
      <c r="U88" s="119" t="s">
        <v>38</v>
      </c>
      <c r="V88" s="22"/>
      <c r="W88" s="22"/>
      <c r="X88" s="120">
        <v>0</v>
      </c>
      <c r="Y88" s="120">
        <f>$X$88*$K$88</f>
        <v>0</v>
      </c>
      <c r="Z88" s="120">
        <v>0</v>
      </c>
      <c r="AA88" s="121">
        <f>$Z$88*$K$88</f>
        <v>0</v>
      </c>
      <c r="AR88" s="76" t="s">
        <v>114</v>
      </c>
      <c r="AT88" s="76" t="s">
        <v>109</v>
      </c>
      <c r="AU88" s="76" t="s">
        <v>122</v>
      </c>
      <c r="AY88" s="6" t="s">
        <v>108</v>
      </c>
      <c r="BE88" s="122">
        <f>IF($U$88="základní",$N$88,0)</f>
        <v>0</v>
      </c>
      <c r="BF88" s="122">
        <f>IF($U$88="snížená",$N$88,0)</f>
        <v>0</v>
      </c>
      <c r="BG88" s="122">
        <f>IF($U$88="zákl. přenesená",$N$88,0)</f>
        <v>0</v>
      </c>
      <c r="BH88" s="122">
        <f>IF($U$88="sníž. přenesená",$N$88,0)</f>
        <v>0</v>
      </c>
      <c r="BI88" s="122">
        <f>IF($U$88="nulová",$N$88,0)</f>
        <v>0</v>
      </c>
      <c r="BJ88" s="76" t="s">
        <v>17</v>
      </c>
      <c r="BK88" s="122">
        <f>ROUND($L$88*$K$88,2)</f>
        <v>0</v>
      </c>
      <c r="BL88" s="76" t="s">
        <v>114</v>
      </c>
      <c r="BM88" s="76" t="s">
        <v>135</v>
      </c>
    </row>
    <row r="89" spans="2:47" s="6" customFormat="1" ht="16.5" customHeight="1">
      <c r="B89" s="21"/>
      <c r="C89" s="22"/>
      <c r="D89" s="22"/>
      <c r="E89" s="22"/>
      <c r="F89" s="179" t="s">
        <v>136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117</v>
      </c>
      <c r="AU89" s="6" t="s">
        <v>122</v>
      </c>
    </row>
    <row r="90" spans="2:65" s="6" customFormat="1" ht="27" customHeight="1">
      <c r="B90" s="21"/>
      <c r="C90" s="113" t="s">
        <v>137</v>
      </c>
      <c r="D90" s="113" t="s">
        <v>109</v>
      </c>
      <c r="E90" s="114" t="s">
        <v>138</v>
      </c>
      <c r="F90" s="175" t="s">
        <v>139</v>
      </c>
      <c r="G90" s="176"/>
      <c r="H90" s="176"/>
      <c r="I90" s="176"/>
      <c r="J90" s="116" t="s">
        <v>134</v>
      </c>
      <c r="K90" s="117">
        <v>50</v>
      </c>
      <c r="L90" s="177"/>
      <c r="M90" s="176"/>
      <c r="N90" s="178">
        <f>ROUND($L$90*$K$90,2)</f>
        <v>0</v>
      </c>
      <c r="O90" s="176"/>
      <c r="P90" s="176"/>
      <c r="Q90" s="176"/>
      <c r="R90" s="115" t="s">
        <v>113</v>
      </c>
      <c r="S90" s="41"/>
      <c r="T90" s="118"/>
      <c r="U90" s="119" t="s">
        <v>38</v>
      </c>
      <c r="V90" s="22"/>
      <c r="W90" s="22"/>
      <c r="X90" s="120">
        <v>0</v>
      </c>
      <c r="Y90" s="120">
        <f>$X$90*$K$90</f>
        <v>0</v>
      </c>
      <c r="Z90" s="120">
        <v>0</v>
      </c>
      <c r="AA90" s="121">
        <f>$Z$90*$K$90</f>
        <v>0</v>
      </c>
      <c r="AR90" s="76" t="s">
        <v>114</v>
      </c>
      <c r="AT90" s="76" t="s">
        <v>109</v>
      </c>
      <c r="AU90" s="76" t="s">
        <v>122</v>
      </c>
      <c r="AY90" s="6" t="s">
        <v>108</v>
      </c>
      <c r="BE90" s="122">
        <f>IF($U$90="základní",$N$90,0)</f>
        <v>0</v>
      </c>
      <c r="BF90" s="122">
        <f>IF($U$90="snížená",$N$90,0)</f>
        <v>0</v>
      </c>
      <c r="BG90" s="122">
        <f>IF($U$90="zákl. přenesená",$N$90,0)</f>
        <v>0</v>
      </c>
      <c r="BH90" s="122">
        <f>IF($U$90="sníž. přenesená",$N$90,0)</f>
        <v>0</v>
      </c>
      <c r="BI90" s="122">
        <f>IF($U$90="nulová",$N$90,0)</f>
        <v>0</v>
      </c>
      <c r="BJ90" s="76" t="s">
        <v>17</v>
      </c>
      <c r="BK90" s="122">
        <f>ROUND($L$90*$K$90,2)</f>
        <v>0</v>
      </c>
      <c r="BL90" s="76" t="s">
        <v>114</v>
      </c>
      <c r="BM90" s="76" t="s">
        <v>140</v>
      </c>
    </row>
    <row r="91" spans="2:47" s="6" customFormat="1" ht="27" customHeight="1">
      <c r="B91" s="21"/>
      <c r="C91" s="22"/>
      <c r="D91" s="22"/>
      <c r="E91" s="22"/>
      <c r="F91" s="179" t="s">
        <v>141</v>
      </c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117</v>
      </c>
      <c r="AU91" s="6" t="s">
        <v>122</v>
      </c>
    </row>
    <row r="92" spans="2:65" s="6" customFormat="1" ht="27" customHeight="1">
      <c r="B92" s="21"/>
      <c r="C92" s="113" t="s">
        <v>142</v>
      </c>
      <c r="D92" s="113" t="s">
        <v>109</v>
      </c>
      <c r="E92" s="114" t="s">
        <v>143</v>
      </c>
      <c r="F92" s="175" t="s">
        <v>144</v>
      </c>
      <c r="G92" s="176"/>
      <c r="H92" s="176"/>
      <c r="I92" s="176"/>
      <c r="J92" s="116" t="s">
        <v>134</v>
      </c>
      <c r="K92" s="117">
        <v>573.5</v>
      </c>
      <c r="L92" s="177"/>
      <c r="M92" s="176"/>
      <c r="N92" s="178">
        <f>ROUND($L$92*$K$92,2)</f>
        <v>0</v>
      </c>
      <c r="O92" s="176"/>
      <c r="P92" s="176"/>
      <c r="Q92" s="176"/>
      <c r="R92" s="115" t="s">
        <v>113</v>
      </c>
      <c r="S92" s="41"/>
      <c r="T92" s="118"/>
      <c r="U92" s="119" t="s">
        <v>38</v>
      </c>
      <c r="V92" s="22"/>
      <c r="W92" s="22"/>
      <c r="X92" s="120">
        <v>0</v>
      </c>
      <c r="Y92" s="120">
        <f>$X$92*$K$92</f>
        <v>0</v>
      </c>
      <c r="Z92" s="120">
        <v>0</v>
      </c>
      <c r="AA92" s="121">
        <f>$Z$92*$K$92</f>
        <v>0</v>
      </c>
      <c r="AR92" s="76" t="s">
        <v>114</v>
      </c>
      <c r="AT92" s="76" t="s">
        <v>109</v>
      </c>
      <c r="AU92" s="76" t="s">
        <v>122</v>
      </c>
      <c r="AY92" s="6" t="s">
        <v>108</v>
      </c>
      <c r="BE92" s="122">
        <f>IF($U$92="základní",$N$92,0)</f>
        <v>0</v>
      </c>
      <c r="BF92" s="122">
        <f>IF($U$92="snížená",$N$92,0)</f>
        <v>0</v>
      </c>
      <c r="BG92" s="122">
        <f>IF($U$92="zákl. přenesená",$N$92,0)</f>
        <v>0</v>
      </c>
      <c r="BH92" s="122">
        <f>IF($U$92="sníž. přenesená",$N$92,0)</f>
        <v>0</v>
      </c>
      <c r="BI92" s="122">
        <f>IF($U$92="nulová",$N$92,0)</f>
        <v>0</v>
      </c>
      <c r="BJ92" s="76" t="s">
        <v>17</v>
      </c>
      <c r="BK92" s="122">
        <f>ROUND($L$92*$K$92,2)</f>
        <v>0</v>
      </c>
      <c r="BL92" s="76" t="s">
        <v>114</v>
      </c>
      <c r="BM92" s="76" t="s">
        <v>145</v>
      </c>
    </row>
    <row r="93" spans="2:47" s="6" customFormat="1" ht="16.5" customHeight="1">
      <c r="B93" s="21"/>
      <c r="C93" s="22"/>
      <c r="D93" s="22"/>
      <c r="E93" s="22"/>
      <c r="F93" s="179" t="s">
        <v>146</v>
      </c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117</v>
      </c>
      <c r="AU93" s="6" t="s">
        <v>122</v>
      </c>
    </row>
    <row r="94" spans="2:63" s="102" customFormat="1" ht="37.5" customHeight="1">
      <c r="B94" s="103"/>
      <c r="C94" s="104"/>
      <c r="D94" s="105" t="s">
        <v>91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81">
        <f>$BK$94</f>
        <v>0</v>
      </c>
      <c r="O94" s="182"/>
      <c r="P94" s="182"/>
      <c r="Q94" s="182"/>
      <c r="R94" s="104"/>
      <c r="S94" s="106"/>
      <c r="T94" s="107"/>
      <c r="U94" s="104"/>
      <c r="V94" s="104"/>
      <c r="W94" s="108">
        <f>$W$95</f>
        <v>0</v>
      </c>
      <c r="X94" s="104"/>
      <c r="Y94" s="108">
        <f>$Y$95</f>
        <v>0</v>
      </c>
      <c r="Z94" s="104"/>
      <c r="AA94" s="109">
        <f>$AA$95</f>
        <v>0</v>
      </c>
      <c r="AR94" s="110" t="s">
        <v>131</v>
      </c>
      <c r="AT94" s="110" t="s">
        <v>67</v>
      </c>
      <c r="AU94" s="110" t="s">
        <v>68</v>
      </c>
      <c r="AY94" s="110" t="s">
        <v>108</v>
      </c>
      <c r="BK94" s="111">
        <f>$BK$95</f>
        <v>0</v>
      </c>
    </row>
    <row r="95" spans="2:63" s="102" customFormat="1" ht="21" customHeight="1">
      <c r="B95" s="103"/>
      <c r="C95" s="104"/>
      <c r="D95" s="112" t="s">
        <v>92</v>
      </c>
      <c r="E95" s="104"/>
      <c r="F95" s="104"/>
      <c r="G95" s="104"/>
      <c r="H95" s="104"/>
      <c r="I95" s="104"/>
      <c r="J95" s="104"/>
      <c r="K95" s="104"/>
      <c r="L95" s="104"/>
      <c r="M95" s="104"/>
      <c r="N95" s="183">
        <f>$BK$95</f>
        <v>0</v>
      </c>
      <c r="O95" s="182"/>
      <c r="P95" s="182"/>
      <c r="Q95" s="182"/>
      <c r="R95" s="104"/>
      <c r="S95" s="106"/>
      <c r="T95" s="107"/>
      <c r="U95" s="104"/>
      <c r="V95" s="104"/>
      <c r="W95" s="108">
        <f>SUM($W$96:$W$99)</f>
        <v>0</v>
      </c>
      <c r="X95" s="104"/>
      <c r="Y95" s="108">
        <f>SUM($Y$96:$Y$99)</f>
        <v>0</v>
      </c>
      <c r="Z95" s="104"/>
      <c r="AA95" s="109">
        <f>SUM($AA$96:$AA$99)</f>
        <v>0</v>
      </c>
      <c r="AR95" s="110" t="s">
        <v>131</v>
      </c>
      <c r="AT95" s="110" t="s">
        <v>67</v>
      </c>
      <c r="AU95" s="110" t="s">
        <v>17</v>
      </c>
      <c r="AY95" s="110" t="s">
        <v>108</v>
      </c>
      <c r="BK95" s="111">
        <f>SUM($BK$96:$BK$99)</f>
        <v>0</v>
      </c>
    </row>
    <row r="96" spans="2:65" s="6" customFormat="1" ht="15.75" customHeight="1">
      <c r="B96" s="21"/>
      <c r="C96" s="113" t="s">
        <v>147</v>
      </c>
      <c r="D96" s="113" t="s">
        <v>109</v>
      </c>
      <c r="E96" s="114" t="s">
        <v>148</v>
      </c>
      <c r="F96" s="175" t="s">
        <v>149</v>
      </c>
      <c r="G96" s="176"/>
      <c r="H96" s="176"/>
      <c r="I96" s="176"/>
      <c r="J96" s="116" t="s">
        <v>150</v>
      </c>
      <c r="K96" s="117">
        <v>1</v>
      </c>
      <c r="L96" s="177"/>
      <c r="M96" s="176"/>
      <c r="N96" s="178">
        <f>ROUND($L$96*$K$96,2)</f>
        <v>0</v>
      </c>
      <c r="O96" s="176"/>
      <c r="P96" s="176"/>
      <c r="Q96" s="176"/>
      <c r="R96" s="115" t="s">
        <v>113</v>
      </c>
      <c r="S96" s="41"/>
      <c r="T96" s="118"/>
      <c r="U96" s="119" t="s">
        <v>38</v>
      </c>
      <c r="V96" s="22"/>
      <c r="W96" s="22"/>
      <c r="X96" s="120">
        <v>0</v>
      </c>
      <c r="Y96" s="120">
        <f>$X$96*$K$96</f>
        <v>0</v>
      </c>
      <c r="Z96" s="120">
        <v>0</v>
      </c>
      <c r="AA96" s="121">
        <f>$Z$96*$K$96</f>
        <v>0</v>
      </c>
      <c r="AR96" s="76" t="s">
        <v>151</v>
      </c>
      <c r="AT96" s="76" t="s">
        <v>109</v>
      </c>
      <c r="AU96" s="76" t="s">
        <v>76</v>
      </c>
      <c r="AY96" s="6" t="s">
        <v>108</v>
      </c>
      <c r="BE96" s="122">
        <f>IF($U$96="základní",$N$96,0)</f>
        <v>0</v>
      </c>
      <c r="BF96" s="122">
        <f>IF($U$96="snížená",$N$96,0)</f>
        <v>0</v>
      </c>
      <c r="BG96" s="122">
        <f>IF($U$96="zákl. přenesená",$N$96,0)</f>
        <v>0</v>
      </c>
      <c r="BH96" s="122">
        <f>IF($U$96="sníž. přenesená",$N$96,0)</f>
        <v>0</v>
      </c>
      <c r="BI96" s="122">
        <f>IF($U$96="nulová",$N$96,0)</f>
        <v>0</v>
      </c>
      <c r="BJ96" s="76" t="s">
        <v>17</v>
      </c>
      <c r="BK96" s="122">
        <f>ROUND($L$96*$K$96,2)</f>
        <v>0</v>
      </c>
      <c r="BL96" s="76" t="s">
        <v>151</v>
      </c>
      <c r="BM96" s="76" t="s">
        <v>152</v>
      </c>
    </row>
    <row r="97" spans="2:47" s="6" customFormat="1" ht="16.5" customHeight="1">
      <c r="B97" s="21"/>
      <c r="C97" s="22"/>
      <c r="D97" s="22"/>
      <c r="E97" s="22"/>
      <c r="F97" s="179" t="s">
        <v>153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117</v>
      </c>
      <c r="AU97" s="6" t="s">
        <v>76</v>
      </c>
    </row>
    <row r="98" spans="2:65" s="6" customFormat="1" ht="15.75" customHeight="1">
      <c r="B98" s="21"/>
      <c r="C98" s="113" t="s">
        <v>154</v>
      </c>
      <c r="D98" s="113" t="s">
        <v>109</v>
      </c>
      <c r="E98" s="114" t="s">
        <v>155</v>
      </c>
      <c r="F98" s="175" t="s">
        <v>156</v>
      </c>
      <c r="G98" s="176"/>
      <c r="H98" s="176"/>
      <c r="I98" s="176"/>
      <c r="J98" s="116" t="s">
        <v>150</v>
      </c>
      <c r="K98" s="117">
        <v>1</v>
      </c>
      <c r="L98" s="177"/>
      <c r="M98" s="176"/>
      <c r="N98" s="178">
        <f>ROUND($L$98*$K$98,2)</f>
        <v>0</v>
      </c>
      <c r="O98" s="176"/>
      <c r="P98" s="176"/>
      <c r="Q98" s="176"/>
      <c r="R98" s="115" t="s">
        <v>113</v>
      </c>
      <c r="S98" s="41"/>
      <c r="T98" s="118"/>
      <c r="U98" s="119" t="s">
        <v>38</v>
      </c>
      <c r="V98" s="22"/>
      <c r="W98" s="22"/>
      <c r="X98" s="120">
        <v>0</v>
      </c>
      <c r="Y98" s="120">
        <f>$X$98*$K$98</f>
        <v>0</v>
      </c>
      <c r="Z98" s="120">
        <v>0</v>
      </c>
      <c r="AA98" s="121">
        <f>$Z$98*$K$98</f>
        <v>0</v>
      </c>
      <c r="AR98" s="76" t="s">
        <v>157</v>
      </c>
      <c r="AT98" s="76" t="s">
        <v>109</v>
      </c>
      <c r="AU98" s="76" t="s">
        <v>76</v>
      </c>
      <c r="AY98" s="6" t="s">
        <v>108</v>
      </c>
      <c r="BE98" s="122">
        <f>IF($U$98="základní",$N$98,0)</f>
        <v>0</v>
      </c>
      <c r="BF98" s="122">
        <f>IF($U$98="snížená",$N$98,0)</f>
        <v>0</v>
      </c>
      <c r="BG98" s="122">
        <f>IF($U$98="zákl. přenesená",$N$98,0)</f>
        <v>0</v>
      </c>
      <c r="BH98" s="122">
        <f>IF($U$98="sníž. přenesená",$N$98,0)</f>
        <v>0</v>
      </c>
      <c r="BI98" s="122">
        <f>IF($U$98="nulová",$N$98,0)</f>
        <v>0</v>
      </c>
      <c r="BJ98" s="76" t="s">
        <v>17</v>
      </c>
      <c r="BK98" s="122">
        <f>ROUND($L$98*$K$98,2)</f>
        <v>0</v>
      </c>
      <c r="BL98" s="76" t="s">
        <v>157</v>
      </c>
      <c r="BM98" s="76" t="s">
        <v>158</v>
      </c>
    </row>
    <row r="99" spans="2:47" s="6" customFormat="1" ht="16.5" customHeight="1">
      <c r="B99" s="21"/>
      <c r="C99" s="22"/>
      <c r="D99" s="22"/>
      <c r="E99" s="22"/>
      <c r="F99" s="179" t="s">
        <v>159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41"/>
      <c r="T99" s="123"/>
      <c r="U99" s="124"/>
      <c r="V99" s="124"/>
      <c r="W99" s="124"/>
      <c r="X99" s="124"/>
      <c r="Y99" s="124"/>
      <c r="Z99" s="124"/>
      <c r="AA99" s="125"/>
      <c r="AT99" s="6" t="s">
        <v>117</v>
      </c>
      <c r="AU99" s="6" t="s">
        <v>76</v>
      </c>
    </row>
    <row r="100" spans="2:19" s="6" customFormat="1" ht="7.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41"/>
    </row>
    <row r="101" s="2" customFormat="1" ht="14.25" customHeight="1"/>
  </sheetData>
  <sheetProtection password="CC35" sheet="1" objects="1" scenarios="1" formatColumns="0" formatRows="0" sort="0" autoFilter="0"/>
  <mergeCells count="91">
    <mergeCell ref="H1:K1"/>
    <mergeCell ref="S2:AC2"/>
    <mergeCell ref="F99:R99"/>
    <mergeCell ref="N75:Q75"/>
    <mergeCell ref="N76:Q76"/>
    <mergeCell ref="N77:Q77"/>
    <mergeCell ref="N86:Q86"/>
    <mergeCell ref="N87:Q87"/>
    <mergeCell ref="N94:Q94"/>
    <mergeCell ref="N95:Q95"/>
    <mergeCell ref="F93:R93"/>
    <mergeCell ref="F96:I96"/>
    <mergeCell ref="L96:M96"/>
    <mergeCell ref="N96:Q96"/>
    <mergeCell ref="F97:R97"/>
    <mergeCell ref="F98:I98"/>
    <mergeCell ref="L98:M98"/>
    <mergeCell ref="N98:Q98"/>
    <mergeCell ref="F89:R89"/>
    <mergeCell ref="F90:I90"/>
    <mergeCell ref="L90:M90"/>
    <mergeCell ref="N90:Q90"/>
    <mergeCell ref="F91:R91"/>
    <mergeCell ref="F92:I92"/>
    <mergeCell ref="L92:M92"/>
    <mergeCell ref="N92:Q92"/>
    <mergeCell ref="F83:R83"/>
    <mergeCell ref="F84:I84"/>
    <mergeCell ref="L84:M84"/>
    <mergeCell ref="N84:Q84"/>
    <mergeCell ref="F85:R85"/>
    <mergeCell ref="F88:I88"/>
    <mergeCell ref="L88:M88"/>
    <mergeCell ref="N88:Q88"/>
    <mergeCell ref="F79:R79"/>
    <mergeCell ref="F80:I80"/>
    <mergeCell ref="L80:M80"/>
    <mergeCell ref="N80:Q80"/>
    <mergeCell ref="F81:R81"/>
    <mergeCell ref="F82:I82"/>
    <mergeCell ref="L82:M82"/>
    <mergeCell ref="N82:Q82"/>
    <mergeCell ref="F74:I74"/>
    <mergeCell ref="L74:M74"/>
    <mergeCell ref="N74:Q74"/>
    <mergeCell ref="F78:I78"/>
    <mergeCell ref="L78:M78"/>
    <mergeCell ref="N78:Q78"/>
    <mergeCell ref="N57:Q57"/>
    <mergeCell ref="C64:R64"/>
    <mergeCell ref="F66:Q66"/>
    <mergeCell ref="F67:Q67"/>
    <mergeCell ref="M69:P69"/>
    <mergeCell ref="M71:Q71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98" customFormat="1" ht="45" customHeight="1">
      <c r="B3" s="195"/>
      <c r="C3" s="196" t="s">
        <v>167</v>
      </c>
      <c r="D3" s="196"/>
      <c r="E3" s="196"/>
      <c r="F3" s="196"/>
      <c r="G3" s="196"/>
      <c r="H3" s="196"/>
      <c r="I3" s="196"/>
      <c r="J3" s="196"/>
      <c r="K3" s="197"/>
    </row>
    <row r="4" spans="2:11" ht="25.5" customHeight="1">
      <c r="B4" s="199"/>
      <c r="C4" s="200" t="s">
        <v>168</v>
      </c>
      <c r="D4" s="200"/>
      <c r="E4" s="200"/>
      <c r="F4" s="200"/>
      <c r="G4" s="200"/>
      <c r="H4" s="200"/>
      <c r="I4" s="200"/>
      <c r="J4" s="200"/>
      <c r="K4" s="201"/>
    </row>
    <row r="5" spans="2:11" ht="5.25" customHeight="1">
      <c r="B5" s="199"/>
      <c r="C5" s="202"/>
      <c r="D5" s="202"/>
      <c r="E5" s="202"/>
      <c r="F5" s="202"/>
      <c r="G5" s="202"/>
      <c r="H5" s="202"/>
      <c r="I5" s="202"/>
      <c r="J5" s="202"/>
      <c r="K5" s="201"/>
    </row>
    <row r="6" spans="2:11" ht="15" customHeight="1">
      <c r="B6" s="199"/>
      <c r="C6" s="203" t="s">
        <v>169</v>
      </c>
      <c r="D6" s="203"/>
      <c r="E6" s="203"/>
      <c r="F6" s="203"/>
      <c r="G6" s="203"/>
      <c r="H6" s="203"/>
      <c r="I6" s="203"/>
      <c r="J6" s="203"/>
      <c r="K6" s="201"/>
    </row>
    <row r="7" spans="2:11" ht="15" customHeight="1">
      <c r="B7" s="204"/>
      <c r="C7" s="203" t="s">
        <v>170</v>
      </c>
      <c r="D7" s="203"/>
      <c r="E7" s="203"/>
      <c r="F7" s="203"/>
      <c r="G7" s="203"/>
      <c r="H7" s="203"/>
      <c r="I7" s="203"/>
      <c r="J7" s="203"/>
      <c r="K7" s="201"/>
    </row>
    <row r="8" spans="2:11" ht="12.75" customHeight="1">
      <c r="B8" s="204"/>
      <c r="C8" s="205"/>
      <c r="D8" s="205"/>
      <c r="E8" s="205"/>
      <c r="F8" s="205"/>
      <c r="G8" s="205"/>
      <c r="H8" s="205"/>
      <c r="I8" s="205"/>
      <c r="J8" s="205"/>
      <c r="K8" s="201"/>
    </row>
    <row r="9" spans="2:11" ht="15" customHeight="1">
      <c r="B9" s="204"/>
      <c r="C9" s="203" t="s">
        <v>171</v>
      </c>
      <c r="D9" s="203"/>
      <c r="E9" s="203"/>
      <c r="F9" s="203"/>
      <c r="G9" s="203"/>
      <c r="H9" s="203"/>
      <c r="I9" s="203"/>
      <c r="J9" s="203"/>
      <c r="K9" s="201"/>
    </row>
    <row r="10" spans="2:11" ht="15" customHeight="1">
      <c r="B10" s="204"/>
      <c r="C10" s="205"/>
      <c r="D10" s="203" t="s">
        <v>172</v>
      </c>
      <c r="E10" s="203"/>
      <c r="F10" s="203"/>
      <c r="G10" s="203"/>
      <c r="H10" s="203"/>
      <c r="I10" s="203"/>
      <c r="J10" s="203"/>
      <c r="K10" s="201"/>
    </row>
    <row r="11" spans="2:11" ht="15" customHeight="1">
      <c r="B11" s="204"/>
      <c r="C11" s="206"/>
      <c r="D11" s="203" t="s">
        <v>173</v>
      </c>
      <c r="E11" s="203"/>
      <c r="F11" s="203"/>
      <c r="G11" s="203"/>
      <c r="H11" s="203"/>
      <c r="I11" s="203"/>
      <c r="J11" s="203"/>
      <c r="K11" s="201"/>
    </row>
    <row r="12" spans="2:11" ht="12.75" customHeight="1">
      <c r="B12" s="204"/>
      <c r="C12" s="206"/>
      <c r="D12" s="206"/>
      <c r="E12" s="206"/>
      <c r="F12" s="206"/>
      <c r="G12" s="206"/>
      <c r="H12" s="206"/>
      <c r="I12" s="206"/>
      <c r="J12" s="206"/>
      <c r="K12" s="201"/>
    </row>
    <row r="13" spans="2:11" ht="15" customHeight="1">
      <c r="B13" s="204"/>
      <c r="C13" s="206"/>
      <c r="D13" s="203" t="s">
        <v>174</v>
      </c>
      <c r="E13" s="203"/>
      <c r="F13" s="203"/>
      <c r="G13" s="203"/>
      <c r="H13" s="203"/>
      <c r="I13" s="203"/>
      <c r="J13" s="203"/>
      <c r="K13" s="201"/>
    </row>
    <row r="14" spans="2:11" ht="15" customHeight="1">
      <c r="B14" s="204"/>
      <c r="C14" s="206"/>
      <c r="D14" s="203" t="s">
        <v>175</v>
      </c>
      <c r="E14" s="203"/>
      <c r="F14" s="203"/>
      <c r="G14" s="203"/>
      <c r="H14" s="203"/>
      <c r="I14" s="203"/>
      <c r="J14" s="203"/>
      <c r="K14" s="201"/>
    </row>
    <row r="15" spans="2:11" ht="15" customHeight="1">
      <c r="B15" s="204"/>
      <c r="C15" s="206"/>
      <c r="D15" s="203" t="s">
        <v>176</v>
      </c>
      <c r="E15" s="203"/>
      <c r="F15" s="203"/>
      <c r="G15" s="203"/>
      <c r="H15" s="203"/>
      <c r="I15" s="203"/>
      <c r="J15" s="203"/>
      <c r="K15" s="201"/>
    </row>
    <row r="16" spans="2:11" ht="15" customHeight="1">
      <c r="B16" s="204"/>
      <c r="C16" s="206"/>
      <c r="D16" s="206"/>
      <c r="E16" s="207" t="s">
        <v>74</v>
      </c>
      <c r="F16" s="203" t="s">
        <v>177</v>
      </c>
      <c r="G16" s="203"/>
      <c r="H16" s="203"/>
      <c r="I16" s="203"/>
      <c r="J16" s="203"/>
      <c r="K16" s="201"/>
    </row>
    <row r="17" spans="2:11" ht="15" customHeight="1">
      <c r="B17" s="204"/>
      <c r="C17" s="206"/>
      <c r="D17" s="206"/>
      <c r="E17" s="207" t="s">
        <v>178</v>
      </c>
      <c r="F17" s="203" t="s">
        <v>179</v>
      </c>
      <c r="G17" s="203"/>
      <c r="H17" s="203"/>
      <c r="I17" s="203"/>
      <c r="J17" s="203"/>
      <c r="K17" s="201"/>
    </row>
    <row r="18" spans="2:11" ht="15" customHeight="1">
      <c r="B18" s="204"/>
      <c r="C18" s="206"/>
      <c r="D18" s="206"/>
      <c r="E18" s="207" t="s">
        <v>180</v>
      </c>
      <c r="F18" s="203" t="s">
        <v>181</v>
      </c>
      <c r="G18" s="203"/>
      <c r="H18" s="203"/>
      <c r="I18" s="203"/>
      <c r="J18" s="203"/>
      <c r="K18" s="201"/>
    </row>
    <row r="19" spans="2:11" ht="15" customHeight="1">
      <c r="B19" s="204"/>
      <c r="C19" s="206"/>
      <c r="D19" s="206"/>
      <c r="E19" s="207" t="s">
        <v>182</v>
      </c>
      <c r="F19" s="203" t="s">
        <v>183</v>
      </c>
      <c r="G19" s="203"/>
      <c r="H19" s="203"/>
      <c r="I19" s="203"/>
      <c r="J19" s="203"/>
      <c r="K19" s="201"/>
    </row>
    <row r="20" spans="2:11" ht="15" customHeight="1">
      <c r="B20" s="204"/>
      <c r="C20" s="206"/>
      <c r="D20" s="206"/>
      <c r="E20" s="207" t="s">
        <v>184</v>
      </c>
      <c r="F20" s="203" t="s">
        <v>185</v>
      </c>
      <c r="G20" s="203"/>
      <c r="H20" s="203"/>
      <c r="I20" s="203"/>
      <c r="J20" s="203"/>
      <c r="K20" s="201"/>
    </row>
    <row r="21" spans="2:11" ht="15" customHeight="1">
      <c r="B21" s="204"/>
      <c r="C21" s="206"/>
      <c r="D21" s="206"/>
      <c r="E21" s="207" t="s">
        <v>186</v>
      </c>
      <c r="F21" s="203" t="s">
        <v>187</v>
      </c>
      <c r="G21" s="203"/>
      <c r="H21" s="203"/>
      <c r="I21" s="203"/>
      <c r="J21" s="203"/>
      <c r="K21" s="201"/>
    </row>
    <row r="22" spans="2:11" ht="12.75" customHeight="1">
      <c r="B22" s="204"/>
      <c r="C22" s="206"/>
      <c r="D22" s="206"/>
      <c r="E22" s="206"/>
      <c r="F22" s="206"/>
      <c r="G22" s="206"/>
      <c r="H22" s="206"/>
      <c r="I22" s="206"/>
      <c r="J22" s="206"/>
      <c r="K22" s="201"/>
    </row>
    <row r="23" spans="2:11" ht="15" customHeight="1">
      <c r="B23" s="204"/>
      <c r="C23" s="203" t="s">
        <v>188</v>
      </c>
      <c r="D23" s="203"/>
      <c r="E23" s="203"/>
      <c r="F23" s="203"/>
      <c r="G23" s="203"/>
      <c r="H23" s="203"/>
      <c r="I23" s="203"/>
      <c r="J23" s="203"/>
      <c r="K23" s="201"/>
    </row>
    <row r="24" spans="2:11" ht="15" customHeight="1">
      <c r="B24" s="204"/>
      <c r="C24" s="203" t="s">
        <v>189</v>
      </c>
      <c r="D24" s="203"/>
      <c r="E24" s="203"/>
      <c r="F24" s="203"/>
      <c r="G24" s="203"/>
      <c r="H24" s="203"/>
      <c r="I24" s="203"/>
      <c r="J24" s="203"/>
      <c r="K24" s="201"/>
    </row>
    <row r="25" spans="2:11" ht="15" customHeight="1">
      <c r="B25" s="204"/>
      <c r="C25" s="205"/>
      <c r="D25" s="203" t="s">
        <v>190</v>
      </c>
      <c r="E25" s="203"/>
      <c r="F25" s="203"/>
      <c r="G25" s="203"/>
      <c r="H25" s="203"/>
      <c r="I25" s="203"/>
      <c r="J25" s="203"/>
      <c r="K25" s="201"/>
    </row>
    <row r="26" spans="2:11" ht="15" customHeight="1">
      <c r="B26" s="204"/>
      <c r="C26" s="206"/>
      <c r="D26" s="203" t="s">
        <v>191</v>
      </c>
      <c r="E26" s="203"/>
      <c r="F26" s="203"/>
      <c r="G26" s="203"/>
      <c r="H26" s="203"/>
      <c r="I26" s="203"/>
      <c r="J26" s="203"/>
      <c r="K26" s="201"/>
    </row>
    <row r="27" spans="2:11" ht="12.75" customHeight="1">
      <c r="B27" s="204"/>
      <c r="C27" s="206"/>
      <c r="D27" s="206"/>
      <c r="E27" s="206"/>
      <c r="F27" s="206"/>
      <c r="G27" s="206"/>
      <c r="H27" s="206"/>
      <c r="I27" s="206"/>
      <c r="J27" s="206"/>
      <c r="K27" s="201"/>
    </row>
    <row r="28" spans="2:11" ht="15" customHeight="1">
      <c r="B28" s="204"/>
      <c r="C28" s="206"/>
      <c r="D28" s="203" t="s">
        <v>192</v>
      </c>
      <c r="E28" s="203"/>
      <c r="F28" s="203"/>
      <c r="G28" s="203"/>
      <c r="H28" s="203"/>
      <c r="I28" s="203"/>
      <c r="J28" s="203"/>
      <c r="K28" s="201"/>
    </row>
    <row r="29" spans="2:11" ht="15" customHeight="1">
      <c r="B29" s="204"/>
      <c r="C29" s="206"/>
      <c r="D29" s="203" t="s">
        <v>193</v>
      </c>
      <c r="E29" s="203"/>
      <c r="F29" s="203"/>
      <c r="G29" s="203"/>
      <c r="H29" s="203"/>
      <c r="I29" s="203"/>
      <c r="J29" s="203"/>
      <c r="K29" s="201"/>
    </row>
    <row r="30" spans="2:11" ht="12.75" customHeight="1">
      <c r="B30" s="204"/>
      <c r="C30" s="206"/>
      <c r="D30" s="206"/>
      <c r="E30" s="206"/>
      <c r="F30" s="206"/>
      <c r="G30" s="206"/>
      <c r="H30" s="206"/>
      <c r="I30" s="206"/>
      <c r="J30" s="206"/>
      <c r="K30" s="201"/>
    </row>
    <row r="31" spans="2:11" ht="15" customHeight="1">
      <c r="B31" s="204"/>
      <c r="C31" s="206"/>
      <c r="D31" s="203" t="s">
        <v>194</v>
      </c>
      <c r="E31" s="203"/>
      <c r="F31" s="203"/>
      <c r="G31" s="203"/>
      <c r="H31" s="203"/>
      <c r="I31" s="203"/>
      <c r="J31" s="203"/>
      <c r="K31" s="201"/>
    </row>
    <row r="32" spans="2:11" ht="15" customHeight="1">
      <c r="B32" s="204"/>
      <c r="C32" s="206"/>
      <c r="D32" s="203" t="s">
        <v>195</v>
      </c>
      <c r="E32" s="203"/>
      <c r="F32" s="203"/>
      <c r="G32" s="203"/>
      <c r="H32" s="203"/>
      <c r="I32" s="203"/>
      <c r="J32" s="203"/>
      <c r="K32" s="201"/>
    </row>
    <row r="33" spans="2:11" ht="15" customHeight="1">
      <c r="B33" s="204"/>
      <c r="C33" s="206"/>
      <c r="D33" s="203" t="s">
        <v>196</v>
      </c>
      <c r="E33" s="203"/>
      <c r="F33" s="203"/>
      <c r="G33" s="203"/>
      <c r="H33" s="203"/>
      <c r="I33" s="203"/>
      <c r="J33" s="203"/>
      <c r="K33" s="201"/>
    </row>
    <row r="34" spans="2:11" ht="15" customHeight="1">
      <c r="B34" s="204"/>
      <c r="C34" s="206"/>
      <c r="D34" s="205"/>
      <c r="E34" s="208" t="s">
        <v>94</v>
      </c>
      <c r="F34" s="205"/>
      <c r="G34" s="203" t="s">
        <v>197</v>
      </c>
      <c r="H34" s="203"/>
      <c r="I34" s="203"/>
      <c r="J34" s="203"/>
      <c r="K34" s="201"/>
    </row>
    <row r="35" spans="2:11" ht="15" customHeight="1">
      <c r="B35" s="204"/>
      <c r="C35" s="206"/>
      <c r="D35" s="205"/>
      <c r="E35" s="208" t="s">
        <v>198</v>
      </c>
      <c r="F35" s="205"/>
      <c r="G35" s="203" t="s">
        <v>199</v>
      </c>
      <c r="H35" s="203"/>
      <c r="I35" s="203"/>
      <c r="J35" s="203"/>
      <c r="K35" s="201"/>
    </row>
    <row r="36" spans="2:11" ht="15" customHeight="1">
      <c r="B36" s="204"/>
      <c r="C36" s="206"/>
      <c r="D36" s="205"/>
      <c r="E36" s="208" t="s">
        <v>49</v>
      </c>
      <c r="F36" s="205"/>
      <c r="G36" s="203" t="s">
        <v>200</v>
      </c>
      <c r="H36" s="203"/>
      <c r="I36" s="203"/>
      <c r="J36" s="203"/>
      <c r="K36" s="201"/>
    </row>
    <row r="37" spans="2:11" ht="15" customHeight="1">
      <c r="B37" s="204"/>
      <c r="C37" s="206"/>
      <c r="D37" s="205"/>
      <c r="E37" s="208" t="s">
        <v>95</v>
      </c>
      <c r="F37" s="205"/>
      <c r="G37" s="203" t="s">
        <v>201</v>
      </c>
      <c r="H37" s="203"/>
      <c r="I37" s="203"/>
      <c r="J37" s="203"/>
      <c r="K37" s="201"/>
    </row>
    <row r="38" spans="2:11" ht="15" customHeight="1">
      <c r="B38" s="204"/>
      <c r="C38" s="206"/>
      <c r="D38" s="205"/>
      <c r="E38" s="208" t="s">
        <v>96</v>
      </c>
      <c r="F38" s="205"/>
      <c r="G38" s="203" t="s">
        <v>202</v>
      </c>
      <c r="H38" s="203"/>
      <c r="I38" s="203"/>
      <c r="J38" s="203"/>
      <c r="K38" s="201"/>
    </row>
    <row r="39" spans="2:11" ht="15" customHeight="1">
      <c r="B39" s="204"/>
      <c r="C39" s="206"/>
      <c r="D39" s="205"/>
      <c r="E39" s="208" t="s">
        <v>97</v>
      </c>
      <c r="F39" s="205"/>
      <c r="G39" s="203" t="s">
        <v>203</v>
      </c>
      <c r="H39" s="203"/>
      <c r="I39" s="203"/>
      <c r="J39" s="203"/>
      <c r="K39" s="201"/>
    </row>
    <row r="40" spans="2:11" ht="15" customHeight="1">
      <c r="B40" s="204"/>
      <c r="C40" s="206"/>
      <c r="D40" s="205"/>
      <c r="E40" s="208" t="s">
        <v>204</v>
      </c>
      <c r="F40" s="205"/>
      <c r="G40" s="203" t="s">
        <v>205</v>
      </c>
      <c r="H40" s="203"/>
      <c r="I40" s="203"/>
      <c r="J40" s="203"/>
      <c r="K40" s="201"/>
    </row>
    <row r="41" spans="2:11" ht="15" customHeight="1">
      <c r="B41" s="204"/>
      <c r="C41" s="206"/>
      <c r="D41" s="205"/>
      <c r="E41" s="208"/>
      <c r="F41" s="205"/>
      <c r="G41" s="203" t="s">
        <v>206</v>
      </c>
      <c r="H41" s="203"/>
      <c r="I41" s="203"/>
      <c r="J41" s="203"/>
      <c r="K41" s="201"/>
    </row>
    <row r="42" spans="2:11" ht="15" customHeight="1">
      <c r="B42" s="204"/>
      <c r="C42" s="206"/>
      <c r="D42" s="205"/>
      <c r="E42" s="208" t="s">
        <v>207</v>
      </c>
      <c r="F42" s="205"/>
      <c r="G42" s="203" t="s">
        <v>208</v>
      </c>
      <c r="H42" s="203"/>
      <c r="I42" s="203"/>
      <c r="J42" s="203"/>
      <c r="K42" s="201"/>
    </row>
    <row r="43" spans="2:11" ht="15" customHeight="1">
      <c r="B43" s="204"/>
      <c r="C43" s="206"/>
      <c r="D43" s="205"/>
      <c r="E43" s="208" t="s">
        <v>100</v>
      </c>
      <c r="F43" s="205"/>
      <c r="G43" s="203" t="s">
        <v>209</v>
      </c>
      <c r="H43" s="203"/>
      <c r="I43" s="203"/>
      <c r="J43" s="203"/>
      <c r="K43" s="201"/>
    </row>
    <row r="44" spans="2:11" ht="12.75" customHeight="1">
      <c r="B44" s="204"/>
      <c r="C44" s="206"/>
      <c r="D44" s="205"/>
      <c r="E44" s="205"/>
      <c r="F44" s="205"/>
      <c r="G44" s="205"/>
      <c r="H44" s="205"/>
      <c r="I44" s="205"/>
      <c r="J44" s="205"/>
      <c r="K44" s="201"/>
    </row>
    <row r="45" spans="2:11" ht="15" customHeight="1">
      <c r="B45" s="204"/>
      <c r="C45" s="206"/>
      <c r="D45" s="203" t="s">
        <v>210</v>
      </c>
      <c r="E45" s="203"/>
      <c r="F45" s="203"/>
      <c r="G45" s="203"/>
      <c r="H45" s="203"/>
      <c r="I45" s="203"/>
      <c r="J45" s="203"/>
      <c r="K45" s="201"/>
    </row>
    <row r="46" spans="2:11" ht="15" customHeight="1">
      <c r="B46" s="204"/>
      <c r="C46" s="206"/>
      <c r="D46" s="206"/>
      <c r="E46" s="203" t="s">
        <v>211</v>
      </c>
      <c r="F46" s="203"/>
      <c r="G46" s="203"/>
      <c r="H46" s="203"/>
      <c r="I46" s="203"/>
      <c r="J46" s="203"/>
      <c r="K46" s="201"/>
    </row>
    <row r="47" spans="2:11" ht="15" customHeight="1">
      <c r="B47" s="204"/>
      <c r="C47" s="206"/>
      <c r="D47" s="206"/>
      <c r="E47" s="203" t="s">
        <v>212</v>
      </c>
      <c r="F47" s="203"/>
      <c r="G47" s="203"/>
      <c r="H47" s="203"/>
      <c r="I47" s="203"/>
      <c r="J47" s="203"/>
      <c r="K47" s="201"/>
    </row>
    <row r="48" spans="2:11" ht="15" customHeight="1">
      <c r="B48" s="204"/>
      <c r="C48" s="206"/>
      <c r="D48" s="206"/>
      <c r="E48" s="203" t="s">
        <v>213</v>
      </c>
      <c r="F48" s="203"/>
      <c r="G48" s="203"/>
      <c r="H48" s="203"/>
      <c r="I48" s="203"/>
      <c r="J48" s="203"/>
      <c r="K48" s="201"/>
    </row>
    <row r="49" spans="2:11" ht="15" customHeight="1">
      <c r="B49" s="204"/>
      <c r="C49" s="206"/>
      <c r="D49" s="203" t="s">
        <v>214</v>
      </c>
      <c r="E49" s="203"/>
      <c r="F49" s="203"/>
      <c r="G49" s="203"/>
      <c r="H49" s="203"/>
      <c r="I49" s="203"/>
      <c r="J49" s="203"/>
      <c r="K49" s="201"/>
    </row>
    <row r="50" spans="2:11" ht="25.5" customHeight="1">
      <c r="B50" s="199"/>
      <c r="C50" s="200" t="s">
        <v>215</v>
      </c>
      <c r="D50" s="200"/>
      <c r="E50" s="200"/>
      <c r="F50" s="200"/>
      <c r="G50" s="200"/>
      <c r="H50" s="200"/>
      <c r="I50" s="200"/>
      <c r="J50" s="200"/>
      <c r="K50" s="201"/>
    </row>
    <row r="51" spans="2:11" ht="5.25" customHeight="1">
      <c r="B51" s="199"/>
      <c r="C51" s="202"/>
      <c r="D51" s="202"/>
      <c r="E51" s="202"/>
      <c r="F51" s="202"/>
      <c r="G51" s="202"/>
      <c r="H51" s="202"/>
      <c r="I51" s="202"/>
      <c r="J51" s="202"/>
      <c r="K51" s="201"/>
    </row>
    <row r="52" spans="2:11" ht="15" customHeight="1">
      <c r="B52" s="199"/>
      <c r="C52" s="203" t="s">
        <v>216</v>
      </c>
      <c r="D52" s="203"/>
      <c r="E52" s="203"/>
      <c r="F52" s="203"/>
      <c r="G52" s="203"/>
      <c r="H52" s="203"/>
      <c r="I52" s="203"/>
      <c r="J52" s="203"/>
      <c r="K52" s="201"/>
    </row>
    <row r="53" spans="2:11" ht="15" customHeight="1">
      <c r="B53" s="199"/>
      <c r="C53" s="203" t="s">
        <v>217</v>
      </c>
      <c r="D53" s="203"/>
      <c r="E53" s="203"/>
      <c r="F53" s="203"/>
      <c r="G53" s="203"/>
      <c r="H53" s="203"/>
      <c r="I53" s="203"/>
      <c r="J53" s="203"/>
      <c r="K53" s="201"/>
    </row>
    <row r="54" spans="2:11" ht="12.75" customHeight="1">
      <c r="B54" s="199"/>
      <c r="C54" s="205"/>
      <c r="D54" s="205"/>
      <c r="E54" s="205"/>
      <c r="F54" s="205"/>
      <c r="G54" s="205"/>
      <c r="H54" s="205"/>
      <c r="I54" s="205"/>
      <c r="J54" s="205"/>
      <c r="K54" s="201"/>
    </row>
    <row r="55" spans="2:11" ht="15" customHeight="1">
      <c r="B55" s="199"/>
      <c r="C55" s="203" t="s">
        <v>218</v>
      </c>
      <c r="D55" s="203"/>
      <c r="E55" s="203"/>
      <c r="F55" s="203"/>
      <c r="G55" s="203"/>
      <c r="H55" s="203"/>
      <c r="I55" s="203"/>
      <c r="J55" s="203"/>
      <c r="K55" s="201"/>
    </row>
    <row r="56" spans="2:11" ht="15" customHeight="1">
      <c r="B56" s="199"/>
      <c r="C56" s="206"/>
      <c r="D56" s="203" t="s">
        <v>219</v>
      </c>
      <c r="E56" s="203"/>
      <c r="F56" s="203"/>
      <c r="G56" s="203"/>
      <c r="H56" s="203"/>
      <c r="I56" s="203"/>
      <c r="J56" s="203"/>
      <c r="K56" s="201"/>
    </row>
    <row r="57" spans="2:11" ht="15" customHeight="1">
      <c r="B57" s="199"/>
      <c r="C57" s="206"/>
      <c r="D57" s="203" t="s">
        <v>220</v>
      </c>
      <c r="E57" s="203"/>
      <c r="F57" s="203"/>
      <c r="G57" s="203"/>
      <c r="H57" s="203"/>
      <c r="I57" s="203"/>
      <c r="J57" s="203"/>
      <c r="K57" s="201"/>
    </row>
    <row r="58" spans="2:11" ht="15" customHeight="1">
      <c r="B58" s="199"/>
      <c r="C58" s="206"/>
      <c r="D58" s="203" t="s">
        <v>221</v>
      </c>
      <c r="E58" s="203"/>
      <c r="F58" s="203"/>
      <c r="G58" s="203"/>
      <c r="H58" s="203"/>
      <c r="I58" s="203"/>
      <c r="J58" s="203"/>
      <c r="K58" s="201"/>
    </row>
    <row r="59" spans="2:11" ht="15" customHeight="1">
      <c r="B59" s="199"/>
      <c r="C59" s="206"/>
      <c r="D59" s="203" t="s">
        <v>222</v>
      </c>
      <c r="E59" s="203"/>
      <c r="F59" s="203"/>
      <c r="G59" s="203"/>
      <c r="H59" s="203"/>
      <c r="I59" s="203"/>
      <c r="J59" s="203"/>
      <c r="K59" s="201"/>
    </row>
    <row r="60" spans="2:11" ht="15" customHeight="1">
      <c r="B60" s="199"/>
      <c r="C60" s="206"/>
      <c r="D60" s="209" t="s">
        <v>223</v>
      </c>
      <c r="E60" s="209"/>
      <c r="F60" s="209"/>
      <c r="G60" s="209"/>
      <c r="H60" s="209"/>
      <c r="I60" s="209"/>
      <c r="J60" s="209"/>
      <c r="K60" s="201"/>
    </row>
    <row r="61" spans="2:11" ht="15" customHeight="1">
      <c r="B61" s="199"/>
      <c r="C61" s="206"/>
      <c r="D61" s="203" t="s">
        <v>224</v>
      </c>
      <c r="E61" s="203"/>
      <c r="F61" s="203"/>
      <c r="G61" s="203"/>
      <c r="H61" s="203"/>
      <c r="I61" s="203"/>
      <c r="J61" s="203"/>
      <c r="K61" s="201"/>
    </row>
    <row r="62" spans="2:11" ht="12.75" customHeight="1">
      <c r="B62" s="199"/>
      <c r="C62" s="206"/>
      <c r="D62" s="206"/>
      <c r="E62" s="210"/>
      <c r="F62" s="206"/>
      <c r="G62" s="206"/>
      <c r="H62" s="206"/>
      <c r="I62" s="206"/>
      <c r="J62" s="206"/>
      <c r="K62" s="201"/>
    </row>
    <row r="63" spans="2:11" ht="15" customHeight="1">
      <c r="B63" s="199"/>
      <c r="C63" s="206"/>
      <c r="D63" s="203" t="s">
        <v>225</v>
      </c>
      <c r="E63" s="203"/>
      <c r="F63" s="203"/>
      <c r="G63" s="203"/>
      <c r="H63" s="203"/>
      <c r="I63" s="203"/>
      <c r="J63" s="203"/>
      <c r="K63" s="201"/>
    </row>
    <row r="64" spans="2:11" ht="15" customHeight="1">
      <c r="B64" s="199"/>
      <c r="C64" s="206"/>
      <c r="D64" s="209" t="s">
        <v>226</v>
      </c>
      <c r="E64" s="209"/>
      <c r="F64" s="209"/>
      <c r="G64" s="209"/>
      <c r="H64" s="209"/>
      <c r="I64" s="209"/>
      <c r="J64" s="209"/>
      <c r="K64" s="201"/>
    </row>
    <row r="65" spans="2:11" ht="15" customHeight="1">
      <c r="B65" s="199"/>
      <c r="C65" s="206"/>
      <c r="D65" s="203" t="s">
        <v>227</v>
      </c>
      <c r="E65" s="203"/>
      <c r="F65" s="203"/>
      <c r="G65" s="203"/>
      <c r="H65" s="203"/>
      <c r="I65" s="203"/>
      <c r="J65" s="203"/>
      <c r="K65" s="201"/>
    </row>
    <row r="66" spans="2:11" ht="15" customHeight="1">
      <c r="B66" s="199"/>
      <c r="C66" s="206"/>
      <c r="D66" s="203" t="s">
        <v>228</v>
      </c>
      <c r="E66" s="203"/>
      <c r="F66" s="203"/>
      <c r="G66" s="203"/>
      <c r="H66" s="203"/>
      <c r="I66" s="203"/>
      <c r="J66" s="203"/>
      <c r="K66" s="201"/>
    </row>
    <row r="67" spans="2:11" ht="15" customHeight="1">
      <c r="B67" s="199"/>
      <c r="C67" s="206"/>
      <c r="D67" s="203" t="s">
        <v>229</v>
      </c>
      <c r="E67" s="203"/>
      <c r="F67" s="203"/>
      <c r="G67" s="203"/>
      <c r="H67" s="203"/>
      <c r="I67" s="203"/>
      <c r="J67" s="203"/>
      <c r="K67" s="201"/>
    </row>
    <row r="68" spans="2:11" ht="15" customHeight="1">
      <c r="B68" s="199"/>
      <c r="C68" s="206"/>
      <c r="D68" s="203" t="s">
        <v>230</v>
      </c>
      <c r="E68" s="203"/>
      <c r="F68" s="203"/>
      <c r="G68" s="203"/>
      <c r="H68" s="203"/>
      <c r="I68" s="203"/>
      <c r="J68" s="203"/>
      <c r="K68" s="201"/>
    </row>
    <row r="69" spans="2:11" ht="12.75" customHeight="1">
      <c r="B69" s="211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2:11" ht="18.75" customHeight="1">
      <c r="B70" s="214"/>
      <c r="C70" s="214"/>
      <c r="D70" s="214"/>
      <c r="E70" s="214"/>
      <c r="F70" s="214"/>
      <c r="G70" s="214"/>
      <c r="H70" s="214"/>
      <c r="I70" s="214"/>
      <c r="J70" s="214"/>
      <c r="K70" s="215"/>
    </row>
    <row r="71" spans="2:11" ht="18.75" customHeight="1"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  <row r="72" spans="2:11" ht="7.5" customHeight="1">
      <c r="B72" s="216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ht="45" customHeight="1">
      <c r="B73" s="219"/>
      <c r="C73" s="220" t="s">
        <v>166</v>
      </c>
      <c r="D73" s="220"/>
      <c r="E73" s="220"/>
      <c r="F73" s="220"/>
      <c r="G73" s="220"/>
      <c r="H73" s="220"/>
      <c r="I73" s="220"/>
      <c r="J73" s="220"/>
      <c r="K73" s="221"/>
    </row>
    <row r="74" spans="2:11" ht="17.25" customHeight="1">
      <c r="B74" s="219"/>
      <c r="C74" s="222" t="s">
        <v>231</v>
      </c>
      <c r="D74" s="222"/>
      <c r="E74" s="222"/>
      <c r="F74" s="222" t="s">
        <v>232</v>
      </c>
      <c r="G74" s="223"/>
      <c r="H74" s="222" t="s">
        <v>95</v>
      </c>
      <c r="I74" s="222" t="s">
        <v>53</v>
      </c>
      <c r="J74" s="222" t="s">
        <v>233</v>
      </c>
      <c r="K74" s="221"/>
    </row>
    <row r="75" spans="2:11" ht="17.25" customHeight="1">
      <c r="B75" s="219"/>
      <c r="C75" s="224" t="s">
        <v>234</v>
      </c>
      <c r="D75" s="224"/>
      <c r="E75" s="224"/>
      <c r="F75" s="225" t="s">
        <v>235</v>
      </c>
      <c r="G75" s="226"/>
      <c r="H75" s="224"/>
      <c r="I75" s="224"/>
      <c r="J75" s="224" t="s">
        <v>236</v>
      </c>
      <c r="K75" s="221"/>
    </row>
    <row r="76" spans="2:11" ht="5.25" customHeight="1">
      <c r="B76" s="219"/>
      <c r="C76" s="227"/>
      <c r="D76" s="227"/>
      <c r="E76" s="227"/>
      <c r="F76" s="227"/>
      <c r="G76" s="228"/>
      <c r="H76" s="227"/>
      <c r="I76" s="227"/>
      <c r="J76" s="227"/>
      <c r="K76" s="221"/>
    </row>
    <row r="77" spans="2:11" ht="15" customHeight="1">
      <c r="B77" s="219"/>
      <c r="C77" s="208" t="s">
        <v>237</v>
      </c>
      <c r="D77" s="208"/>
      <c r="E77" s="208"/>
      <c r="F77" s="229" t="s">
        <v>238</v>
      </c>
      <c r="G77" s="228"/>
      <c r="H77" s="208" t="s">
        <v>239</v>
      </c>
      <c r="I77" s="208" t="s">
        <v>240</v>
      </c>
      <c r="J77" s="208" t="s">
        <v>241</v>
      </c>
      <c r="K77" s="221"/>
    </row>
    <row r="78" spans="2:11" ht="15" customHeight="1">
      <c r="B78" s="230"/>
      <c r="C78" s="208" t="s">
        <v>242</v>
      </c>
      <c r="D78" s="208"/>
      <c r="E78" s="208"/>
      <c r="F78" s="229" t="s">
        <v>243</v>
      </c>
      <c r="G78" s="228"/>
      <c r="H78" s="208" t="s">
        <v>244</v>
      </c>
      <c r="I78" s="208" t="s">
        <v>240</v>
      </c>
      <c r="J78" s="208">
        <v>50</v>
      </c>
      <c r="K78" s="221"/>
    </row>
    <row r="79" spans="2:11" ht="15" customHeight="1">
      <c r="B79" s="230"/>
      <c r="C79" s="208" t="s">
        <v>245</v>
      </c>
      <c r="D79" s="208"/>
      <c r="E79" s="208"/>
      <c r="F79" s="229" t="s">
        <v>238</v>
      </c>
      <c r="G79" s="228"/>
      <c r="H79" s="208" t="s">
        <v>246</v>
      </c>
      <c r="I79" s="208" t="s">
        <v>247</v>
      </c>
      <c r="J79" s="208"/>
      <c r="K79" s="221"/>
    </row>
    <row r="80" spans="2:11" ht="15" customHeight="1">
      <c r="B80" s="230"/>
      <c r="C80" s="208" t="s">
        <v>248</v>
      </c>
      <c r="D80" s="208"/>
      <c r="E80" s="208"/>
      <c r="F80" s="229" t="s">
        <v>243</v>
      </c>
      <c r="G80" s="228"/>
      <c r="H80" s="208" t="s">
        <v>249</v>
      </c>
      <c r="I80" s="208" t="s">
        <v>240</v>
      </c>
      <c r="J80" s="208">
        <v>50</v>
      </c>
      <c r="K80" s="221"/>
    </row>
    <row r="81" spans="2:11" ht="15" customHeight="1">
      <c r="B81" s="230"/>
      <c r="C81" s="208" t="s">
        <v>250</v>
      </c>
      <c r="D81" s="208"/>
      <c r="E81" s="208"/>
      <c r="F81" s="229" t="s">
        <v>243</v>
      </c>
      <c r="G81" s="228"/>
      <c r="H81" s="208" t="s">
        <v>251</v>
      </c>
      <c r="I81" s="208" t="s">
        <v>240</v>
      </c>
      <c r="J81" s="208">
        <v>20</v>
      </c>
      <c r="K81" s="221"/>
    </row>
    <row r="82" spans="2:11" ht="15" customHeight="1">
      <c r="B82" s="230"/>
      <c r="C82" s="208" t="s">
        <v>252</v>
      </c>
      <c r="D82" s="208"/>
      <c r="E82" s="208"/>
      <c r="F82" s="229" t="s">
        <v>243</v>
      </c>
      <c r="G82" s="228"/>
      <c r="H82" s="208" t="s">
        <v>253</v>
      </c>
      <c r="I82" s="208" t="s">
        <v>240</v>
      </c>
      <c r="J82" s="208">
        <v>20</v>
      </c>
      <c r="K82" s="221"/>
    </row>
    <row r="83" spans="2:11" ht="15" customHeight="1">
      <c r="B83" s="230"/>
      <c r="C83" s="208" t="s">
        <v>254</v>
      </c>
      <c r="D83" s="208"/>
      <c r="E83" s="208"/>
      <c r="F83" s="229" t="s">
        <v>243</v>
      </c>
      <c r="G83" s="228"/>
      <c r="H83" s="208" t="s">
        <v>255</v>
      </c>
      <c r="I83" s="208" t="s">
        <v>240</v>
      </c>
      <c r="J83" s="208">
        <v>50</v>
      </c>
      <c r="K83" s="221"/>
    </row>
    <row r="84" spans="2:11" ht="15" customHeight="1">
      <c r="B84" s="230"/>
      <c r="C84" s="208" t="s">
        <v>256</v>
      </c>
      <c r="D84" s="208"/>
      <c r="E84" s="208"/>
      <c r="F84" s="229" t="s">
        <v>243</v>
      </c>
      <c r="G84" s="228"/>
      <c r="H84" s="208" t="s">
        <v>256</v>
      </c>
      <c r="I84" s="208" t="s">
        <v>240</v>
      </c>
      <c r="J84" s="208">
        <v>50</v>
      </c>
      <c r="K84" s="221"/>
    </row>
    <row r="85" spans="2:11" ht="15" customHeight="1">
      <c r="B85" s="230"/>
      <c r="C85" s="208" t="s">
        <v>101</v>
      </c>
      <c r="D85" s="208"/>
      <c r="E85" s="208"/>
      <c r="F85" s="229" t="s">
        <v>243</v>
      </c>
      <c r="G85" s="228"/>
      <c r="H85" s="208" t="s">
        <v>257</v>
      </c>
      <c r="I85" s="208" t="s">
        <v>240</v>
      </c>
      <c r="J85" s="208">
        <v>255</v>
      </c>
      <c r="K85" s="221"/>
    </row>
    <row r="86" spans="2:11" ht="15" customHeight="1">
      <c r="B86" s="230"/>
      <c r="C86" s="208" t="s">
        <v>258</v>
      </c>
      <c r="D86" s="208"/>
      <c r="E86" s="208"/>
      <c r="F86" s="229" t="s">
        <v>238</v>
      </c>
      <c r="G86" s="228"/>
      <c r="H86" s="208" t="s">
        <v>259</v>
      </c>
      <c r="I86" s="208" t="s">
        <v>260</v>
      </c>
      <c r="J86" s="208"/>
      <c r="K86" s="221"/>
    </row>
    <row r="87" spans="2:11" ht="15" customHeight="1">
      <c r="B87" s="230"/>
      <c r="C87" s="208" t="s">
        <v>261</v>
      </c>
      <c r="D87" s="208"/>
      <c r="E87" s="208"/>
      <c r="F87" s="229" t="s">
        <v>238</v>
      </c>
      <c r="G87" s="228"/>
      <c r="H87" s="208" t="s">
        <v>262</v>
      </c>
      <c r="I87" s="208" t="s">
        <v>263</v>
      </c>
      <c r="J87" s="208"/>
      <c r="K87" s="221"/>
    </row>
    <row r="88" spans="2:11" ht="15" customHeight="1">
      <c r="B88" s="230"/>
      <c r="C88" s="208" t="s">
        <v>264</v>
      </c>
      <c r="D88" s="208"/>
      <c r="E88" s="208"/>
      <c r="F88" s="229" t="s">
        <v>238</v>
      </c>
      <c r="G88" s="228"/>
      <c r="H88" s="208" t="s">
        <v>264</v>
      </c>
      <c r="I88" s="208" t="s">
        <v>263</v>
      </c>
      <c r="J88" s="208"/>
      <c r="K88" s="221"/>
    </row>
    <row r="89" spans="2:11" ht="15" customHeight="1">
      <c r="B89" s="230"/>
      <c r="C89" s="208" t="s">
        <v>36</v>
      </c>
      <c r="D89" s="208"/>
      <c r="E89" s="208"/>
      <c r="F89" s="229" t="s">
        <v>238</v>
      </c>
      <c r="G89" s="228"/>
      <c r="H89" s="208" t="s">
        <v>265</v>
      </c>
      <c r="I89" s="208" t="s">
        <v>263</v>
      </c>
      <c r="J89" s="208"/>
      <c r="K89" s="221"/>
    </row>
    <row r="90" spans="2:11" ht="15" customHeight="1">
      <c r="B90" s="230"/>
      <c r="C90" s="208" t="s">
        <v>44</v>
      </c>
      <c r="D90" s="208"/>
      <c r="E90" s="208"/>
      <c r="F90" s="229" t="s">
        <v>238</v>
      </c>
      <c r="G90" s="228"/>
      <c r="H90" s="208" t="s">
        <v>266</v>
      </c>
      <c r="I90" s="208" t="s">
        <v>263</v>
      </c>
      <c r="J90" s="208"/>
      <c r="K90" s="221"/>
    </row>
    <row r="91" spans="2:11" ht="15" customHeight="1">
      <c r="B91" s="231"/>
      <c r="C91" s="232"/>
      <c r="D91" s="232"/>
      <c r="E91" s="232"/>
      <c r="F91" s="232"/>
      <c r="G91" s="232"/>
      <c r="H91" s="232"/>
      <c r="I91" s="232"/>
      <c r="J91" s="232"/>
      <c r="K91" s="233"/>
    </row>
    <row r="92" spans="2:11" ht="18.75" customHeight="1">
      <c r="B92" s="234"/>
      <c r="C92" s="235"/>
      <c r="D92" s="235"/>
      <c r="E92" s="235"/>
      <c r="F92" s="235"/>
      <c r="G92" s="235"/>
      <c r="H92" s="235"/>
      <c r="I92" s="235"/>
      <c r="J92" s="235"/>
      <c r="K92" s="234"/>
    </row>
    <row r="93" spans="2:11" ht="18.75" customHeight="1">
      <c r="B93" s="215"/>
      <c r="C93" s="215"/>
      <c r="D93" s="215"/>
      <c r="E93" s="215"/>
      <c r="F93" s="215"/>
      <c r="G93" s="215"/>
      <c r="H93" s="215"/>
      <c r="I93" s="215"/>
      <c r="J93" s="215"/>
      <c r="K93" s="215"/>
    </row>
    <row r="94" spans="2:11" ht="7.5" customHeight="1">
      <c r="B94" s="216"/>
      <c r="C94" s="217"/>
      <c r="D94" s="217"/>
      <c r="E94" s="217"/>
      <c r="F94" s="217"/>
      <c r="G94" s="217"/>
      <c r="H94" s="217"/>
      <c r="I94" s="217"/>
      <c r="J94" s="217"/>
      <c r="K94" s="218"/>
    </row>
    <row r="95" spans="2:11" ht="45" customHeight="1">
      <c r="B95" s="219"/>
      <c r="C95" s="220" t="s">
        <v>267</v>
      </c>
      <c r="D95" s="220"/>
      <c r="E95" s="220"/>
      <c r="F95" s="220"/>
      <c r="G95" s="220"/>
      <c r="H95" s="220"/>
      <c r="I95" s="220"/>
      <c r="J95" s="220"/>
      <c r="K95" s="221"/>
    </row>
    <row r="96" spans="2:11" ht="17.25" customHeight="1">
      <c r="B96" s="219"/>
      <c r="C96" s="222" t="s">
        <v>231</v>
      </c>
      <c r="D96" s="222"/>
      <c r="E96" s="222"/>
      <c r="F96" s="222" t="s">
        <v>232</v>
      </c>
      <c r="G96" s="223"/>
      <c r="H96" s="222" t="s">
        <v>95</v>
      </c>
      <c r="I96" s="222" t="s">
        <v>53</v>
      </c>
      <c r="J96" s="222" t="s">
        <v>233</v>
      </c>
      <c r="K96" s="221"/>
    </row>
    <row r="97" spans="2:11" ht="17.25" customHeight="1">
      <c r="B97" s="219"/>
      <c r="C97" s="224" t="s">
        <v>234</v>
      </c>
      <c r="D97" s="224"/>
      <c r="E97" s="224"/>
      <c r="F97" s="225" t="s">
        <v>235</v>
      </c>
      <c r="G97" s="226"/>
      <c r="H97" s="224"/>
      <c r="I97" s="224"/>
      <c r="J97" s="224" t="s">
        <v>236</v>
      </c>
      <c r="K97" s="221"/>
    </row>
    <row r="98" spans="2:11" ht="5.25" customHeight="1">
      <c r="B98" s="219"/>
      <c r="C98" s="222"/>
      <c r="D98" s="222"/>
      <c r="E98" s="222"/>
      <c r="F98" s="222"/>
      <c r="G98" s="236"/>
      <c r="H98" s="222"/>
      <c r="I98" s="222"/>
      <c r="J98" s="222"/>
      <c r="K98" s="221"/>
    </row>
    <row r="99" spans="2:11" ht="15" customHeight="1">
      <c r="B99" s="219"/>
      <c r="C99" s="208" t="s">
        <v>237</v>
      </c>
      <c r="D99" s="208"/>
      <c r="E99" s="208"/>
      <c r="F99" s="229" t="s">
        <v>238</v>
      </c>
      <c r="G99" s="208"/>
      <c r="H99" s="208" t="s">
        <v>268</v>
      </c>
      <c r="I99" s="208" t="s">
        <v>240</v>
      </c>
      <c r="J99" s="208" t="s">
        <v>241</v>
      </c>
      <c r="K99" s="221"/>
    </row>
    <row r="100" spans="2:11" ht="15" customHeight="1">
      <c r="B100" s="230"/>
      <c r="C100" s="208" t="s">
        <v>242</v>
      </c>
      <c r="D100" s="208"/>
      <c r="E100" s="208"/>
      <c r="F100" s="229" t="s">
        <v>243</v>
      </c>
      <c r="G100" s="208"/>
      <c r="H100" s="208" t="s">
        <v>268</v>
      </c>
      <c r="I100" s="208" t="s">
        <v>240</v>
      </c>
      <c r="J100" s="208">
        <v>50</v>
      </c>
      <c r="K100" s="221"/>
    </row>
    <row r="101" spans="2:11" ht="15" customHeight="1">
      <c r="B101" s="230"/>
      <c r="C101" s="208" t="s">
        <v>245</v>
      </c>
      <c r="D101" s="208"/>
      <c r="E101" s="208"/>
      <c r="F101" s="229" t="s">
        <v>238</v>
      </c>
      <c r="G101" s="208"/>
      <c r="H101" s="208" t="s">
        <v>268</v>
      </c>
      <c r="I101" s="208" t="s">
        <v>247</v>
      </c>
      <c r="J101" s="208"/>
      <c r="K101" s="221"/>
    </row>
    <row r="102" spans="2:11" ht="15" customHeight="1">
      <c r="B102" s="230"/>
      <c r="C102" s="208" t="s">
        <v>248</v>
      </c>
      <c r="D102" s="208"/>
      <c r="E102" s="208"/>
      <c r="F102" s="229" t="s">
        <v>243</v>
      </c>
      <c r="G102" s="208"/>
      <c r="H102" s="208" t="s">
        <v>268</v>
      </c>
      <c r="I102" s="208" t="s">
        <v>240</v>
      </c>
      <c r="J102" s="208">
        <v>50</v>
      </c>
      <c r="K102" s="221"/>
    </row>
    <row r="103" spans="2:11" ht="15" customHeight="1">
      <c r="B103" s="230"/>
      <c r="C103" s="208" t="s">
        <v>256</v>
      </c>
      <c r="D103" s="208"/>
      <c r="E103" s="208"/>
      <c r="F103" s="229" t="s">
        <v>243</v>
      </c>
      <c r="G103" s="208"/>
      <c r="H103" s="208" t="s">
        <v>268</v>
      </c>
      <c r="I103" s="208" t="s">
        <v>240</v>
      </c>
      <c r="J103" s="208">
        <v>50</v>
      </c>
      <c r="K103" s="221"/>
    </row>
    <row r="104" spans="2:11" ht="15" customHeight="1">
      <c r="B104" s="230"/>
      <c r="C104" s="208" t="s">
        <v>254</v>
      </c>
      <c r="D104" s="208"/>
      <c r="E104" s="208"/>
      <c r="F104" s="229" t="s">
        <v>243</v>
      </c>
      <c r="G104" s="208"/>
      <c r="H104" s="208" t="s">
        <v>268</v>
      </c>
      <c r="I104" s="208" t="s">
        <v>240</v>
      </c>
      <c r="J104" s="208">
        <v>50</v>
      </c>
      <c r="K104" s="221"/>
    </row>
    <row r="105" spans="2:11" ht="15" customHeight="1">
      <c r="B105" s="230"/>
      <c r="C105" s="208" t="s">
        <v>49</v>
      </c>
      <c r="D105" s="208"/>
      <c r="E105" s="208"/>
      <c r="F105" s="229" t="s">
        <v>238</v>
      </c>
      <c r="G105" s="208"/>
      <c r="H105" s="208" t="s">
        <v>269</v>
      </c>
      <c r="I105" s="208" t="s">
        <v>240</v>
      </c>
      <c r="J105" s="208">
        <v>20</v>
      </c>
      <c r="K105" s="221"/>
    </row>
    <row r="106" spans="2:11" ht="15" customHeight="1">
      <c r="B106" s="230"/>
      <c r="C106" s="208" t="s">
        <v>270</v>
      </c>
      <c r="D106" s="208"/>
      <c r="E106" s="208"/>
      <c r="F106" s="229" t="s">
        <v>238</v>
      </c>
      <c r="G106" s="208"/>
      <c r="H106" s="208" t="s">
        <v>271</v>
      </c>
      <c r="I106" s="208" t="s">
        <v>240</v>
      </c>
      <c r="J106" s="208">
        <v>120</v>
      </c>
      <c r="K106" s="221"/>
    </row>
    <row r="107" spans="2:11" ht="15" customHeight="1">
      <c r="B107" s="230"/>
      <c r="C107" s="208" t="s">
        <v>36</v>
      </c>
      <c r="D107" s="208"/>
      <c r="E107" s="208"/>
      <c r="F107" s="229" t="s">
        <v>238</v>
      </c>
      <c r="G107" s="208"/>
      <c r="H107" s="208" t="s">
        <v>272</v>
      </c>
      <c r="I107" s="208" t="s">
        <v>263</v>
      </c>
      <c r="J107" s="208"/>
      <c r="K107" s="221"/>
    </row>
    <row r="108" spans="2:11" ht="15" customHeight="1">
      <c r="B108" s="230"/>
      <c r="C108" s="208" t="s">
        <v>44</v>
      </c>
      <c r="D108" s="208"/>
      <c r="E108" s="208"/>
      <c r="F108" s="229" t="s">
        <v>238</v>
      </c>
      <c r="G108" s="208"/>
      <c r="H108" s="208" t="s">
        <v>273</v>
      </c>
      <c r="I108" s="208" t="s">
        <v>263</v>
      </c>
      <c r="J108" s="208"/>
      <c r="K108" s="221"/>
    </row>
    <row r="109" spans="2:11" ht="15" customHeight="1">
      <c r="B109" s="230"/>
      <c r="C109" s="208" t="s">
        <v>53</v>
      </c>
      <c r="D109" s="208"/>
      <c r="E109" s="208"/>
      <c r="F109" s="229" t="s">
        <v>238</v>
      </c>
      <c r="G109" s="208"/>
      <c r="H109" s="208" t="s">
        <v>274</v>
      </c>
      <c r="I109" s="208" t="s">
        <v>275</v>
      </c>
      <c r="J109" s="208"/>
      <c r="K109" s="221"/>
    </row>
    <row r="110" spans="2:11" ht="15" customHeight="1">
      <c r="B110" s="231"/>
      <c r="C110" s="237"/>
      <c r="D110" s="237"/>
      <c r="E110" s="237"/>
      <c r="F110" s="237"/>
      <c r="G110" s="237"/>
      <c r="H110" s="237"/>
      <c r="I110" s="237"/>
      <c r="J110" s="237"/>
      <c r="K110" s="233"/>
    </row>
    <row r="111" spans="2:11" ht="18.75" customHeight="1">
      <c r="B111" s="238"/>
      <c r="C111" s="205"/>
      <c r="D111" s="205"/>
      <c r="E111" s="205"/>
      <c r="F111" s="239"/>
      <c r="G111" s="205"/>
      <c r="H111" s="205"/>
      <c r="I111" s="205"/>
      <c r="J111" s="205"/>
      <c r="K111" s="238"/>
    </row>
    <row r="112" spans="2:11" ht="18.75" customHeight="1"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</row>
    <row r="113" spans="2:11" ht="7.5" customHeight="1">
      <c r="B113" s="240"/>
      <c r="C113" s="241"/>
      <c r="D113" s="241"/>
      <c r="E113" s="241"/>
      <c r="F113" s="241"/>
      <c r="G113" s="241"/>
      <c r="H113" s="241"/>
      <c r="I113" s="241"/>
      <c r="J113" s="241"/>
      <c r="K113" s="242"/>
    </row>
    <row r="114" spans="2:11" ht="45" customHeight="1">
      <c r="B114" s="243"/>
      <c r="C114" s="196" t="s">
        <v>276</v>
      </c>
      <c r="D114" s="196"/>
      <c r="E114" s="196"/>
      <c r="F114" s="196"/>
      <c r="G114" s="196"/>
      <c r="H114" s="196"/>
      <c r="I114" s="196"/>
      <c r="J114" s="196"/>
      <c r="K114" s="244"/>
    </row>
    <row r="115" spans="2:11" ht="17.25" customHeight="1">
      <c r="B115" s="245"/>
      <c r="C115" s="222" t="s">
        <v>231</v>
      </c>
      <c r="D115" s="222"/>
      <c r="E115" s="222"/>
      <c r="F115" s="222" t="s">
        <v>232</v>
      </c>
      <c r="G115" s="223"/>
      <c r="H115" s="222" t="s">
        <v>95</v>
      </c>
      <c r="I115" s="222" t="s">
        <v>53</v>
      </c>
      <c r="J115" s="222" t="s">
        <v>233</v>
      </c>
      <c r="K115" s="246"/>
    </row>
    <row r="116" spans="2:11" ht="17.25" customHeight="1">
      <c r="B116" s="245"/>
      <c r="C116" s="224" t="s">
        <v>234</v>
      </c>
      <c r="D116" s="224"/>
      <c r="E116" s="224"/>
      <c r="F116" s="225" t="s">
        <v>235</v>
      </c>
      <c r="G116" s="226"/>
      <c r="H116" s="224"/>
      <c r="I116" s="224"/>
      <c r="J116" s="224" t="s">
        <v>236</v>
      </c>
      <c r="K116" s="246"/>
    </row>
    <row r="117" spans="2:11" ht="5.25" customHeight="1">
      <c r="B117" s="247"/>
      <c r="C117" s="227"/>
      <c r="D117" s="227"/>
      <c r="E117" s="227"/>
      <c r="F117" s="227"/>
      <c r="G117" s="208"/>
      <c r="H117" s="227"/>
      <c r="I117" s="227"/>
      <c r="J117" s="227"/>
      <c r="K117" s="248"/>
    </row>
    <row r="118" spans="2:11" ht="15" customHeight="1">
      <c r="B118" s="247"/>
      <c r="C118" s="208" t="s">
        <v>237</v>
      </c>
      <c r="D118" s="227"/>
      <c r="E118" s="227"/>
      <c r="F118" s="229" t="s">
        <v>238</v>
      </c>
      <c r="G118" s="208"/>
      <c r="H118" s="208" t="s">
        <v>268</v>
      </c>
      <c r="I118" s="208" t="s">
        <v>240</v>
      </c>
      <c r="J118" s="208" t="s">
        <v>241</v>
      </c>
      <c r="K118" s="249"/>
    </row>
    <row r="119" spans="2:11" ht="15" customHeight="1">
      <c r="B119" s="247"/>
      <c r="C119" s="208" t="s">
        <v>277</v>
      </c>
      <c r="D119" s="208"/>
      <c r="E119" s="208"/>
      <c r="F119" s="229" t="s">
        <v>238</v>
      </c>
      <c r="G119" s="208"/>
      <c r="H119" s="208" t="s">
        <v>278</v>
      </c>
      <c r="I119" s="208" t="s">
        <v>240</v>
      </c>
      <c r="J119" s="208" t="s">
        <v>241</v>
      </c>
      <c r="K119" s="249"/>
    </row>
    <row r="120" spans="2:11" ht="15" customHeight="1">
      <c r="B120" s="247"/>
      <c r="C120" s="208" t="s">
        <v>186</v>
      </c>
      <c r="D120" s="208"/>
      <c r="E120" s="208"/>
      <c r="F120" s="229" t="s">
        <v>238</v>
      </c>
      <c r="G120" s="208"/>
      <c r="H120" s="208" t="s">
        <v>279</v>
      </c>
      <c r="I120" s="208" t="s">
        <v>240</v>
      </c>
      <c r="J120" s="208" t="s">
        <v>241</v>
      </c>
      <c r="K120" s="249"/>
    </row>
    <row r="121" spans="2:11" ht="15" customHeight="1">
      <c r="B121" s="247"/>
      <c r="C121" s="208" t="s">
        <v>280</v>
      </c>
      <c r="D121" s="208"/>
      <c r="E121" s="208"/>
      <c r="F121" s="229" t="s">
        <v>243</v>
      </c>
      <c r="G121" s="208"/>
      <c r="H121" s="208" t="s">
        <v>281</v>
      </c>
      <c r="I121" s="208" t="s">
        <v>240</v>
      </c>
      <c r="J121" s="208">
        <v>15</v>
      </c>
      <c r="K121" s="249"/>
    </row>
    <row r="122" spans="2:11" ht="15" customHeight="1">
      <c r="B122" s="247"/>
      <c r="C122" s="208" t="s">
        <v>242</v>
      </c>
      <c r="D122" s="208"/>
      <c r="E122" s="208"/>
      <c r="F122" s="229" t="s">
        <v>243</v>
      </c>
      <c r="G122" s="208"/>
      <c r="H122" s="208" t="s">
        <v>268</v>
      </c>
      <c r="I122" s="208" t="s">
        <v>240</v>
      </c>
      <c r="J122" s="208">
        <v>50</v>
      </c>
      <c r="K122" s="249"/>
    </row>
    <row r="123" spans="2:11" ht="15" customHeight="1">
      <c r="B123" s="247"/>
      <c r="C123" s="208" t="s">
        <v>248</v>
      </c>
      <c r="D123" s="208"/>
      <c r="E123" s="208"/>
      <c r="F123" s="229" t="s">
        <v>243</v>
      </c>
      <c r="G123" s="208"/>
      <c r="H123" s="208" t="s">
        <v>268</v>
      </c>
      <c r="I123" s="208" t="s">
        <v>240</v>
      </c>
      <c r="J123" s="208">
        <v>50</v>
      </c>
      <c r="K123" s="249"/>
    </row>
    <row r="124" spans="2:11" ht="15" customHeight="1">
      <c r="B124" s="247"/>
      <c r="C124" s="208" t="s">
        <v>254</v>
      </c>
      <c r="D124" s="208"/>
      <c r="E124" s="208"/>
      <c r="F124" s="229" t="s">
        <v>243</v>
      </c>
      <c r="G124" s="208"/>
      <c r="H124" s="208" t="s">
        <v>268</v>
      </c>
      <c r="I124" s="208" t="s">
        <v>240</v>
      </c>
      <c r="J124" s="208">
        <v>50</v>
      </c>
      <c r="K124" s="249"/>
    </row>
    <row r="125" spans="2:11" ht="15" customHeight="1">
      <c r="B125" s="247"/>
      <c r="C125" s="208" t="s">
        <v>256</v>
      </c>
      <c r="D125" s="208"/>
      <c r="E125" s="208"/>
      <c r="F125" s="229" t="s">
        <v>243</v>
      </c>
      <c r="G125" s="208"/>
      <c r="H125" s="208" t="s">
        <v>268</v>
      </c>
      <c r="I125" s="208" t="s">
        <v>240</v>
      </c>
      <c r="J125" s="208">
        <v>50</v>
      </c>
      <c r="K125" s="249"/>
    </row>
    <row r="126" spans="2:11" ht="15" customHeight="1">
      <c r="B126" s="247"/>
      <c r="C126" s="208" t="s">
        <v>101</v>
      </c>
      <c r="D126" s="208"/>
      <c r="E126" s="208"/>
      <c r="F126" s="229" t="s">
        <v>243</v>
      </c>
      <c r="G126" s="208"/>
      <c r="H126" s="208" t="s">
        <v>282</v>
      </c>
      <c r="I126" s="208" t="s">
        <v>240</v>
      </c>
      <c r="J126" s="208">
        <v>255</v>
      </c>
      <c r="K126" s="249"/>
    </row>
    <row r="127" spans="2:11" ht="15" customHeight="1">
      <c r="B127" s="247"/>
      <c r="C127" s="208" t="s">
        <v>258</v>
      </c>
      <c r="D127" s="208"/>
      <c r="E127" s="208"/>
      <c r="F127" s="229" t="s">
        <v>238</v>
      </c>
      <c r="G127" s="208"/>
      <c r="H127" s="208" t="s">
        <v>283</v>
      </c>
      <c r="I127" s="208" t="s">
        <v>260</v>
      </c>
      <c r="J127" s="208"/>
      <c r="K127" s="249"/>
    </row>
    <row r="128" spans="2:11" ht="15" customHeight="1">
      <c r="B128" s="247"/>
      <c r="C128" s="208" t="s">
        <v>261</v>
      </c>
      <c r="D128" s="208"/>
      <c r="E128" s="208"/>
      <c r="F128" s="229" t="s">
        <v>238</v>
      </c>
      <c r="G128" s="208"/>
      <c r="H128" s="208" t="s">
        <v>284</v>
      </c>
      <c r="I128" s="208" t="s">
        <v>263</v>
      </c>
      <c r="J128" s="208"/>
      <c r="K128" s="249"/>
    </row>
    <row r="129" spans="2:11" ht="15" customHeight="1">
      <c r="B129" s="247"/>
      <c r="C129" s="208" t="s">
        <v>264</v>
      </c>
      <c r="D129" s="208"/>
      <c r="E129" s="208"/>
      <c r="F129" s="229" t="s">
        <v>238</v>
      </c>
      <c r="G129" s="208"/>
      <c r="H129" s="208" t="s">
        <v>264</v>
      </c>
      <c r="I129" s="208" t="s">
        <v>263</v>
      </c>
      <c r="J129" s="208"/>
      <c r="K129" s="249"/>
    </row>
    <row r="130" spans="2:11" ht="15" customHeight="1">
      <c r="B130" s="247"/>
      <c r="C130" s="208" t="s">
        <v>36</v>
      </c>
      <c r="D130" s="208"/>
      <c r="E130" s="208"/>
      <c r="F130" s="229" t="s">
        <v>238</v>
      </c>
      <c r="G130" s="208"/>
      <c r="H130" s="208" t="s">
        <v>285</v>
      </c>
      <c r="I130" s="208" t="s">
        <v>263</v>
      </c>
      <c r="J130" s="208"/>
      <c r="K130" s="249"/>
    </row>
    <row r="131" spans="2:11" ht="15" customHeight="1">
      <c r="B131" s="247"/>
      <c r="C131" s="208" t="s">
        <v>286</v>
      </c>
      <c r="D131" s="208"/>
      <c r="E131" s="208"/>
      <c r="F131" s="229" t="s">
        <v>238</v>
      </c>
      <c r="G131" s="208"/>
      <c r="H131" s="208" t="s">
        <v>287</v>
      </c>
      <c r="I131" s="208" t="s">
        <v>263</v>
      </c>
      <c r="J131" s="208"/>
      <c r="K131" s="249"/>
    </row>
    <row r="132" spans="2:11" ht="15" customHeight="1">
      <c r="B132" s="250"/>
      <c r="C132" s="251"/>
      <c r="D132" s="251"/>
      <c r="E132" s="251"/>
      <c r="F132" s="251"/>
      <c r="G132" s="251"/>
      <c r="H132" s="251"/>
      <c r="I132" s="251"/>
      <c r="J132" s="251"/>
      <c r="K132" s="252"/>
    </row>
    <row r="133" spans="2:11" ht="18.75" customHeight="1">
      <c r="B133" s="205"/>
      <c r="C133" s="205"/>
      <c r="D133" s="205"/>
      <c r="E133" s="205"/>
      <c r="F133" s="239"/>
      <c r="G133" s="205"/>
      <c r="H133" s="205"/>
      <c r="I133" s="205"/>
      <c r="J133" s="205"/>
      <c r="K133" s="205"/>
    </row>
    <row r="134" spans="2:11" ht="18.75" customHeight="1"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</row>
    <row r="135" spans="2:11" ht="7.5" customHeight="1">
      <c r="B135" s="216"/>
      <c r="C135" s="217"/>
      <c r="D135" s="217"/>
      <c r="E135" s="217"/>
      <c r="F135" s="217"/>
      <c r="G135" s="217"/>
      <c r="H135" s="217"/>
      <c r="I135" s="217"/>
      <c r="J135" s="217"/>
      <c r="K135" s="218"/>
    </row>
    <row r="136" spans="2:11" ht="45" customHeight="1">
      <c r="B136" s="219"/>
      <c r="C136" s="220" t="s">
        <v>288</v>
      </c>
      <c r="D136" s="220"/>
      <c r="E136" s="220"/>
      <c r="F136" s="220"/>
      <c r="G136" s="220"/>
      <c r="H136" s="220"/>
      <c r="I136" s="220"/>
      <c r="J136" s="220"/>
      <c r="K136" s="221"/>
    </row>
    <row r="137" spans="2:11" ht="17.25" customHeight="1">
      <c r="B137" s="219"/>
      <c r="C137" s="222" t="s">
        <v>231</v>
      </c>
      <c r="D137" s="222"/>
      <c r="E137" s="222"/>
      <c r="F137" s="222" t="s">
        <v>232</v>
      </c>
      <c r="G137" s="223"/>
      <c r="H137" s="222" t="s">
        <v>95</v>
      </c>
      <c r="I137" s="222" t="s">
        <v>53</v>
      </c>
      <c r="J137" s="222" t="s">
        <v>233</v>
      </c>
      <c r="K137" s="221"/>
    </row>
    <row r="138" spans="2:11" ht="17.25" customHeight="1">
      <c r="B138" s="219"/>
      <c r="C138" s="224" t="s">
        <v>234</v>
      </c>
      <c r="D138" s="224"/>
      <c r="E138" s="224"/>
      <c r="F138" s="225" t="s">
        <v>235</v>
      </c>
      <c r="G138" s="226"/>
      <c r="H138" s="224"/>
      <c r="I138" s="224"/>
      <c r="J138" s="224" t="s">
        <v>236</v>
      </c>
      <c r="K138" s="221"/>
    </row>
    <row r="139" spans="2:11" ht="5.25" customHeight="1">
      <c r="B139" s="230"/>
      <c r="C139" s="227"/>
      <c r="D139" s="227"/>
      <c r="E139" s="227"/>
      <c r="F139" s="227"/>
      <c r="G139" s="228"/>
      <c r="H139" s="227"/>
      <c r="I139" s="227"/>
      <c r="J139" s="227"/>
      <c r="K139" s="249"/>
    </row>
    <row r="140" spans="2:11" ht="15" customHeight="1">
      <c r="B140" s="230"/>
      <c r="C140" s="253" t="s">
        <v>237</v>
      </c>
      <c r="D140" s="208"/>
      <c r="E140" s="208"/>
      <c r="F140" s="254" t="s">
        <v>238</v>
      </c>
      <c r="G140" s="208"/>
      <c r="H140" s="253" t="s">
        <v>268</v>
      </c>
      <c r="I140" s="253" t="s">
        <v>240</v>
      </c>
      <c r="J140" s="253" t="s">
        <v>241</v>
      </c>
      <c r="K140" s="249"/>
    </row>
    <row r="141" spans="2:11" ht="15" customHeight="1">
      <c r="B141" s="230"/>
      <c r="C141" s="253" t="s">
        <v>277</v>
      </c>
      <c r="D141" s="208"/>
      <c r="E141" s="208"/>
      <c r="F141" s="254" t="s">
        <v>238</v>
      </c>
      <c r="G141" s="208"/>
      <c r="H141" s="253" t="s">
        <v>289</v>
      </c>
      <c r="I141" s="253" t="s">
        <v>240</v>
      </c>
      <c r="J141" s="253" t="s">
        <v>241</v>
      </c>
      <c r="K141" s="249"/>
    </row>
    <row r="142" spans="2:11" ht="15" customHeight="1">
      <c r="B142" s="230"/>
      <c r="C142" s="253" t="s">
        <v>186</v>
      </c>
      <c r="D142" s="208"/>
      <c r="E142" s="208"/>
      <c r="F142" s="254" t="s">
        <v>238</v>
      </c>
      <c r="G142" s="208"/>
      <c r="H142" s="253" t="s">
        <v>290</v>
      </c>
      <c r="I142" s="253" t="s">
        <v>240</v>
      </c>
      <c r="J142" s="253" t="s">
        <v>241</v>
      </c>
      <c r="K142" s="249"/>
    </row>
    <row r="143" spans="2:11" ht="15" customHeight="1">
      <c r="B143" s="230"/>
      <c r="C143" s="253" t="s">
        <v>242</v>
      </c>
      <c r="D143" s="208"/>
      <c r="E143" s="208"/>
      <c r="F143" s="254" t="s">
        <v>243</v>
      </c>
      <c r="G143" s="208"/>
      <c r="H143" s="253" t="s">
        <v>268</v>
      </c>
      <c r="I143" s="253" t="s">
        <v>240</v>
      </c>
      <c r="J143" s="253">
        <v>50</v>
      </c>
      <c r="K143" s="249"/>
    </row>
    <row r="144" spans="2:11" ht="15" customHeight="1">
      <c r="B144" s="230"/>
      <c r="C144" s="253" t="s">
        <v>245</v>
      </c>
      <c r="D144" s="208"/>
      <c r="E144" s="208"/>
      <c r="F144" s="254" t="s">
        <v>238</v>
      </c>
      <c r="G144" s="208"/>
      <c r="H144" s="253" t="s">
        <v>268</v>
      </c>
      <c r="I144" s="253" t="s">
        <v>247</v>
      </c>
      <c r="J144" s="253"/>
      <c r="K144" s="249"/>
    </row>
    <row r="145" spans="2:11" ht="15" customHeight="1">
      <c r="B145" s="230"/>
      <c r="C145" s="253" t="s">
        <v>248</v>
      </c>
      <c r="D145" s="208"/>
      <c r="E145" s="208"/>
      <c r="F145" s="254" t="s">
        <v>243</v>
      </c>
      <c r="G145" s="208"/>
      <c r="H145" s="253" t="s">
        <v>268</v>
      </c>
      <c r="I145" s="253" t="s">
        <v>240</v>
      </c>
      <c r="J145" s="253">
        <v>50</v>
      </c>
      <c r="K145" s="249"/>
    </row>
    <row r="146" spans="2:11" ht="15" customHeight="1">
      <c r="B146" s="230"/>
      <c r="C146" s="253" t="s">
        <v>256</v>
      </c>
      <c r="D146" s="208"/>
      <c r="E146" s="208"/>
      <c r="F146" s="254" t="s">
        <v>243</v>
      </c>
      <c r="G146" s="208"/>
      <c r="H146" s="253" t="s">
        <v>268</v>
      </c>
      <c r="I146" s="253" t="s">
        <v>240</v>
      </c>
      <c r="J146" s="253">
        <v>50</v>
      </c>
      <c r="K146" s="249"/>
    </row>
    <row r="147" spans="2:11" ht="15" customHeight="1">
      <c r="B147" s="230"/>
      <c r="C147" s="253" t="s">
        <v>254</v>
      </c>
      <c r="D147" s="208"/>
      <c r="E147" s="208"/>
      <c r="F147" s="254" t="s">
        <v>243</v>
      </c>
      <c r="G147" s="208"/>
      <c r="H147" s="253" t="s">
        <v>268</v>
      </c>
      <c r="I147" s="253" t="s">
        <v>240</v>
      </c>
      <c r="J147" s="253">
        <v>50</v>
      </c>
      <c r="K147" s="249"/>
    </row>
    <row r="148" spans="2:11" ht="15" customHeight="1">
      <c r="B148" s="230"/>
      <c r="C148" s="253" t="s">
        <v>83</v>
      </c>
      <c r="D148" s="208"/>
      <c r="E148" s="208"/>
      <c r="F148" s="254" t="s">
        <v>238</v>
      </c>
      <c r="G148" s="208"/>
      <c r="H148" s="253" t="s">
        <v>291</v>
      </c>
      <c r="I148" s="253" t="s">
        <v>240</v>
      </c>
      <c r="J148" s="253" t="s">
        <v>292</v>
      </c>
      <c r="K148" s="249"/>
    </row>
    <row r="149" spans="2:11" ht="15" customHeight="1">
      <c r="B149" s="230"/>
      <c r="C149" s="253" t="s">
        <v>293</v>
      </c>
      <c r="D149" s="208"/>
      <c r="E149" s="208"/>
      <c r="F149" s="254" t="s">
        <v>238</v>
      </c>
      <c r="G149" s="208"/>
      <c r="H149" s="253" t="s">
        <v>294</v>
      </c>
      <c r="I149" s="253" t="s">
        <v>263</v>
      </c>
      <c r="J149" s="253"/>
      <c r="K149" s="249"/>
    </row>
    <row r="150" spans="2:11" ht="15" customHeight="1">
      <c r="B150" s="255"/>
      <c r="C150" s="237"/>
      <c r="D150" s="237"/>
      <c r="E150" s="237"/>
      <c r="F150" s="237"/>
      <c r="G150" s="237"/>
      <c r="H150" s="237"/>
      <c r="I150" s="237"/>
      <c r="J150" s="237"/>
      <c r="K150" s="256"/>
    </row>
    <row r="151" spans="2:11" ht="18.75" customHeight="1">
      <c r="B151" s="205"/>
      <c r="C151" s="208"/>
      <c r="D151" s="208"/>
      <c r="E151" s="208"/>
      <c r="F151" s="229"/>
      <c r="G151" s="208"/>
      <c r="H151" s="208"/>
      <c r="I151" s="208"/>
      <c r="J151" s="208"/>
      <c r="K151" s="205"/>
    </row>
    <row r="152" spans="2:11" ht="18.75" customHeight="1"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</row>
    <row r="153" spans="2:11" ht="7.5" customHeight="1">
      <c r="B153" s="192"/>
      <c r="C153" s="193"/>
      <c r="D153" s="193"/>
      <c r="E153" s="193"/>
      <c r="F153" s="193"/>
      <c r="G153" s="193"/>
      <c r="H153" s="193"/>
      <c r="I153" s="193"/>
      <c r="J153" s="193"/>
      <c r="K153" s="194"/>
    </row>
    <row r="154" spans="2:11" ht="45" customHeight="1">
      <c r="B154" s="195"/>
      <c r="C154" s="196" t="s">
        <v>295</v>
      </c>
      <c r="D154" s="196"/>
      <c r="E154" s="196"/>
      <c r="F154" s="196"/>
      <c r="G154" s="196"/>
      <c r="H154" s="196"/>
      <c r="I154" s="196"/>
      <c r="J154" s="196"/>
      <c r="K154" s="197"/>
    </row>
    <row r="155" spans="2:11" ht="17.25" customHeight="1">
      <c r="B155" s="195"/>
      <c r="C155" s="222" t="s">
        <v>231</v>
      </c>
      <c r="D155" s="222"/>
      <c r="E155" s="222"/>
      <c r="F155" s="222" t="s">
        <v>232</v>
      </c>
      <c r="G155" s="257"/>
      <c r="H155" s="258" t="s">
        <v>95</v>
      </c>
      <c r="I155" s="258" t="s">
        <v>53</v>
      </c>
      <c r="J155" s="222" t="s">
        <v>233</v>
      </c>
      <c r="K155" s="197"/>
    </row>
    <row r="156" spans="2:11" ht="17.25" customHeight="1">
      <c r="B156" s="199"/>
      <c r="C156" s="224" t="s">
        <v>234</v>
      </c>
      <c r="D156" s="224"/>
      <c r="E156" s="224"/>
      <c r="F156" s="225" t="s">
        <v>235</v>
      </c>
      <c r="G156" s="259"/>
      <c r="H156" s="260"/>
      <c r="I156" s="260"/>
      <c r="J156" s="224" t="s">
        <v>236</v>
      </c>
      <c r="K156" s="201"/>
    </row>
    <row r="157" spans="2:11" ht="5.25" customHeight="1">
      <c r="B157" s="230"/>
      <c r="C157" s="227"/>
      <c r="D157" s="227"/>
      <c r="E157" s="227"/>
      <c r="F157" s="227"/>
      <c r="G157" s="228"/>
      <c r="H157" s="227"/>
      <c r="I157" s="227"/>
      <c r="J157" s="227"/>
      <c r="K157" s="249"/>
    </row>
    <row r="158" spans="2:11" ht="15" customHeight="1">
      <c r="B158" s="230"/>
      <c r="C158" s="208" t="s">
        <v>237</v>
      </c>
      <c r="D158" s="208"/>
      <c r="E158" s="208"/>
      <c r="F158" s="229" t="s">
        <v>238</v>
      </c>
      <c r="G158" s="208"/>
      <c r="H158" s="208" t="s">
        <v>268</v>
      </c>
      <c r="I158" s="208" t="s">
        <v>240</v>
      </c>
      <c r="J158" s="208" t="s">
        <v>241</v>
      </c>
      <c r="K158" s="249"/>
    </row>
    <row r="159" spans="2:11" ht="15" customHeight="1">
      <c r="B159" s="230"/>
      <c r="C159" s="208" t="s">
        <v>277</v>
      </c>
      <c r="D159" s="208"/>
      <c r="E159" s="208"/>
      <c r="F159" s="229" t="s">
        <v>238</v>
      </c>
      <c r="G159" s="208"/>
      <c r="H159" s="208" t="s">
        <v>278</v>
      </c>
      <c r="I159" s="208" t="s">
        <v>240</v>
      </c>
      <c r="J159" s="208" t="s">
        <v>241</v>
      </c>
      <c r="K159" s="249"/>
    </row>
    <row r="160" spans="2:11" ht="15" customHeight="1">
      <c r="B160" s="230"/>
      <c r="C160" s="208" t="s">
        <v>186</v>
      </c>
      <c r="D160" s="208"/>
      <c r="E160" s="208"/>
      <c r="F160" s="229" t="s">
        <v>238</v>
      </c>
      <c r="G160" s="208"/>
      <c r="H160" s="208" t="s">
        <v>296</v>
      </c>
      <c r="I160" s="208" t="s">
        <v>240</v>
      </c>
      <c r="J160" s="208" t="s">
        <v>241</v>
      </c>
      <c r="K160" s="249"/>
    </row>
    <row r="161" spans="2:11" ht="15" customHeight="1">
      <c r="B161" s="230"/>
      <c r="C161" s="208" t="s">
        <v>242</v>
      </c>
      <c r="D161" s="208"/>
      <c r="E161" s="208"/>
      <c r="F161" s="229" t="s">
        <v>243</v>
      </c>
      <c r="G161" s="208"/>
      <c r="H161" s="208" t="s">
        <v>296</v>
      </c>
      <c r="I161" s="208" t="s">
        <v>240</v>
      </c>
      <c r="J161" s="208">
        <v>50</v>
      </c>
      <c r="K161" s="249"/>
    </row>
    <row r="162" spans="2:11" ht="15" customHeight="1">
      <c r="B162" s="230"/>
      <c r="C162" s="208" t="s">
        <v>245</v>
      </c>
      <c r="D162" s="208"/>
      <c r="E162" s="208"/>
      <c r="F162" s="229" t="s">
        <v>238</v>
      </c>
      <c r="G162" s="208"/>
      <c r="H162" s="208" t="s">
        <v>296</v>
      </c>
      <c r="I162" s="208" t="s">
        <v>247</v>
      </c>
      <c r="J162" s="208"/>
      <c r="K162" s="249"/>
    </row>
    <row r="163" spans="2:11" ht="15" customHeight="1">
      <c r="B163" s="230"/>
      <c r="C163" s="208" t="s">
        <v>248</v>
      </c>
      <c r="D163" s="208"/>
      <c r="E163" s="208"/>
      <c r="F163" s="229" t="s">
        <v>243</v>
      </c>
      <c r="G163" s="208"/>
      <c r="H163" s="208" t="s">
        <v>296</v>
      </c>
      <c r="I163" s="208" t="s">
        <v>240</v>
      </c>
      <c r="J163" s="208">
        <v>50</v>
      </c>
      <c r="K163" s="249"/>
    </row>
    <row r="164" spans="2:11" ht="15" customHeight="1">
      <c r="B164" s="230"/>
      <c r="C164" s="208" t="s">
        <v>256</v>
      </c>
      <c r="D164" s="208"/>
      <c r="E164" s="208"/>
      <c r="F164" s="229" t="s">
        <v>243</v>
      </c>
      <c r="G164" s="208"/>
      <c r="H164" s="208" t="s">
        <v>296</v>
      </c>
      <c r="I164" s="208" t="s">
        <v>240</v>
      </c>
      <c r="J164" s="208">
        <v>50</v>
      </c>
      <c r="K164" s="249"/>
    </row>
    <row r="165" spans="2:11" ht="15" customHeight="1">
      <c r="B165" s="230"/>
      <c r="C165" s="208" t="s">
        <v>254</v>
      </c>
      <c r="D165" s="208"/>
      <c r="E165" s="208"/>
      <c r="F165" s="229" t="s">
        <v>243</v>
      </c>
      <c r="G165" s="208"/>
      <c r="H165" s="208" t="s">
        <v>296</v>
      </c>
      <c r="I165" s="208" t="s">
        <v>240</v>
      </c>
      <c r="J165" s="208">
        <v>50</v>
      </c>
      <c r="K165" s="249"/>
    </row>
    <row r="166" spans="2:11" ht="15" customHeight="1">
      <c r="B166" s="230"/>
      <c r="C166" s="208" t="s">
        <v>94</v>
      </c>
      <c r="D166" s="208"/>
      <c r="E166" s="208"/>
      <c r="F166" s="229" t="s">
        <v>238</v>
      </c>
      <c r="G166" s="208"/>
      <c r="H166" s="208" t="s">
        <v>297</v>
      </c>
      <c r="I166" s="208" t="s">
        <v>298</v>
      </c>
      <c r="J166" s="208"/>
      <c r="K166" s="249"/>
    </row>
    <row r="167" spans="2:11" ht="15" customHeight="1">
      <c r="B167" s="230"/>
      <c r="C167" s="208" t="s">
        <v>53</v>
      </c>
      <c r="D167" s="208"/>
      <c r="E167" s="208"/>
      <c r="F167" s="229" t="s">
        <v>238</v>
      </c>
      <c r="G167" s="208"/>
      <c r="H167" s="208" t="s">
        <v>299</v>
      </c>
      <c r="I167" s="208" t="s">
        <v>300</v>
      </c>
      <c r="J167" s="208">
        <v>1</v>
      </c>
      <c r="K167" s="249"/>
    </row>
    <row r="168" spans="2:11" ht="15" customHeight="1">
      <c r="B168" s="230"/>
      <c r="C168" s="208" t="s">
        <v>49</v>
      </c>
      <c r="D168" s="208"/>
      <c r="E168" s="208"/>
      <c r="F168" s="229" t="s">
        <v>238</v>
      </c>
      <c r="G168" s="208"/>
      <c r="H168" s="208" t="s">
        <v>301</v>
      </c>
      <c r="I168" s="208" t="s">
        <v>240</v>
      </c>
      <c r="J168" s="208">
        <v>20</v>
      </c>
      <c r="K168" s="249"/>
    </row>
    <row r="169" spans="2:11" ht="15" customHeight="1">
      <c r="B169" s="230"/>
      <c r="C169" s="208" t="s">
        <v>95</v>
      </c>
      <c r="D169" s="208"/>
      <c r="E169" s="208"/>
      <c r="F169" s="229" t="s">
        <v>238</v>
      </c>
      <c r="G169" s="208"/>
      <c r="H169" s="208" t="s">
        <v>302</v>
      </c>
      <c r="I169" s="208" t="s">
        <v>240</v>
      </c>
      <c r="J169" s="208">
        <v>255</v>
      </c>
      <c r="K169" s="249"/>
    </row>
    <row r="170" spans="2:11" ht="15" customHeight="1">
      <c r="B170" s="230"/>
      <c r="C170" s="208" t="s">
        <v>96</v>
      </c>
      <c r="D170" s="208"/>
      <c r="E170" s="208"/>
      <c r="F170" s="229" t="s">
        <v>238</v>
      </c>
      <c r="G170" s="208"/>
      <c r="H170" s="208" t="s">
        <v>202</v>
      </c>
      <c r="I170" s="208" t="s">
        <v>240</v>
      </c>
      <c r="J170" s="208">
        <v>10</v>
      </c>
      <c r="K170" s="249"/>
    </row>
    <row r="171" spans="2:11" ht="15" customHeight="1">
      <c r="B171" s="230"/>
      <c r="C171" s="208" t="s">
        <v>97</v>
      </c>
      <c r="D171" s="208"/>
      <c r="E171" s="208"/>
      <c r="F171" s="229" t="s">
        <v>238</v>
      </c>
      <c r="G171" s="208"/>
      <c r="H171" s="208" t="s">
        <v>303</v>
      </c>
      <c r="I171" s="208" t="s">
        <v>263</v>
      </c>
      <c r="J171" s="208"/>
      <c r="K171" s="249"/>
    </row>
    <row r="172" spans="2:11" ht="15" customHeight="1">
      <c r="B172" s="230"/>
      <c r="C172" s="208" t="s">
        <v>304</v>
      </c>
      <c r="D172" s="208"/>
      <c r="E172" s="208"/>
      <c r="F172" s="229" t="s">
        <v>238</v>
      </c>
      <c r="G172" s="208"/>
      <c r="H172" s="208" t="s">
        <v>305</v>
      </c>
      <c r="I172" s="208" t="s">
        <v>263</v>
      </c>
      <c r="J172" s="208"/>
      <c r="K172" s="249"/>
    </row>
    <row r="173" spans="2:11" ht="15" customHeight="1">
      <c r="B173" s="230"/>
      <c r="C173" s="208" t="s">
        <v>293</v>
      </c>
      <c r="D173" s="208"/>
      <c r="E173" s="208"/>
      <c r="F173" s="229" t="s">
        <v>238</v>
      </c>
      <c r="G173" s="208"/>
      <c r="H173" s="208" t="s">
        <v>306</v>
      </c>
      <c r="I173" s="208" t="s">
        <v>263</v>
      </c>
      <c r="J173" s="208"/>
      <c r="K173" s="249"/>
    </row>
    <row r="174" spans="2:11" ht="15" customHeight="1">
      <c r="B174" s="230"/>
      <c r="C174" s="208" t="s">
        <v>100</v>
      </c>
      <c r="D174" s="208"/>
      <c r="E174" s="208"/>
      <c r="F174" s="229" t="s">
        <v>243</v>
      </c>
      <c r="G174" s="208"/>
      <c r="H174" s="208" t="s">
        <v>307</v>
      </c>
      <c r="I174" s="208" t="s">
        <v>240</v>
      </c>
      <c r="J174" s="208">
        <v>50</v>
      </c>
      <c r="K174" s="249"/>
    </row>
    <row r="175" spans="2:11" ht="15" customHeight="1">
      <c r="B175" s="255"/>
      <c r="C175" s="237"/>
      <c r="D175" s="237"/>
      <c r="E175" s="237"/>
      <c r="F175" s="237"/>
      <c r="G175" s="237"/>
      <c r="H175" s="237"/>
      <c r="I175" s="237"/>
      <c r="J175" s="237"/>
      <c r="K175" s="256"/>
    </row>
    <row r="176" spans="2:11" ht="18.75" customHeight="1">
      <c r="B176" s="205"/>
      <c r="C176" s="208"/>
      <c r="D176" s="208"/>
      <c r="E176" s="208"/>
      <c r="F176" s="229"/>
      <c r="G176" s="208"/>
      <c r="H176" s="208"/>
      <c r="I176" s="208"/>
      <c r="J176" s="208"/>
      <c r="K176" s="205"/>
    </row>
    <row r="177" spans="2:11" ht="18.75" customHeight="1"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</row>
    <row r="178" spans="2:11" ht="13.5">
      <c r="B178" s="192"/>
      <c r="C178" s="193"/>
      <c r="D178" s="193"/>
      <c r="E178" s="193"/>
      <c r="F178" s="193"/>
      <c r="G178" s="193"/>
      <c r="H178" s="193"/>
      <c r="I178" s="193"/>
      <c r="J178" s="193"/>
      <c r="K178" s="194"/>
    </row>
    <row r="179" spans="2:11" ht="21">
      <c r="B179" s="195"/>
      <c r="C179" s="196" t="s">
        <v>308</v>
      </c>
      <c r="D179" s="196"/>
      <c r="E179" s="196"/>
      <c r="F179" s="196"/>
      <c r="G179" s="196"/>
      <c r="H179" s="196"/>
      <c r="I179" s="196"/>
      <c r="J179" s="196"/>
      <c r="K179" s="197"/>
    </row>
    <row r="180" spans="2:11" ht="25.5" customHeight="1">
      <c r="B180" s="195"/>
      <c r="C180" s="261" t="s">
        <v>309</v>
      </c>
      <c r="D180" s="261"/>
      <c r="E180" s="261"/>
      <c r="F180" s="261" t="s">
        <v>310</v>
      </c>
      <c r="G180" s="262"/>
      <c r="H180" s="263" t="s">
        <v>311</v>
      </c>
      <c r="I180" s="263"/>
      <c r="J180" s="263"/>
      <c r="K180" s="197"/>
    </row>
    <row r="181" spans="2:11" ht="5.25" customHeight="1">
      <c r="B181" s="230"/>
      <c r="C181" s="227"/>
      <c r="D181" s="227"/>
      <c r="E181" s="227"/>
      <c r="F181" s="227"/>
      <c r="G181" s="208"/>
      <c r="H181" s="227"/>
      <c r="I181" s="227"/>
      <c r="J181" s="227"/>
      <c r="K181" s="249"/>
    </row>
    <row r="182" spans="2:11" ht="15" customHeight="1">
      <c r="B182" s="230"/>
      <c r="C182" s="208" t="s">
        <v>312</v>
      </c>
      <c r="D182" s="208"/>
      <c r="E182" s="208"/>
      <c r="F182" s="229" t="s">
        <v>38</v>
      </c>
      <c r="G182" s="208"/>
      <c r="H182" s="264" t="s">
        <v>313</v>
      </c>
      <c r="I182" s="264"/>
      <c r="J182" s="264"/>
      <c r="K182" s="249"/>
    </row>
    <row r="183" spans="2:11" ht="15" customHeight="1">
      <c r="B183" s="230"/>
      <c r="C183" s="234"/>
      <c r="D183" s="208"/>
      <c r="E183" s="208"/>
      <c r="F183" s="229" t="s">
        <v>40</v>
      </c>
      <c r="G183" s="208"/>
      <c r="H183" s="264" t="s">
        <v>314</v>
      </c>
      <c r="I183" s="264"/>
      <c r="J183" s="264"/>
      <c r="K183" s="249"/>
    </row>
    <row r="184" spans="2:11" ht="15" customHeight="1">
      <c r="B184" s="230"/>
      <c r="C184" s="234"/>
      <c r="D184" s="208"/>
      <c r="E184" s="208"/>
      <c r="F184" s="229" t="s">
        <v>43</v>
      </c>
      <c r="G184" s="208"/>
      <c r="H184" s="264" t="s">
        <v>315</v>
      </c>
      <c r="I184" s="264"/>
      <c r="J184" s="264"/>
      <c r="K184" s="249"/>
    </row>
    <row r="185" spans="2:11" ht="15" customHeight="1">
      <c r="B185" s="230"/>
      <c r="C185" s="208"/>
      <c r="D185" s="208"/>
      <c r="E185" s="208"/>
      <c r="F185" s="229" t="s">
        <v>41</v>
      </c>
      <c r="G185" s="208"/>
      <c r="H185" s="264" t="s">
        <v>316</v>
      </c>
      <c r="I185" s="264"/>
      <c r="J185" s="264"/>
      <c r="K185" s="249"/>
    </row>
    <row r="186" spans="2:11" ht="15" customHeight="1">
      <c r="B186" s="230"/>
      <c r="C186" s="208"/>
      <c r="D186" s="208"/>
      <c r="E186" s="208"/>
      <c r="F186" s="229" t="s">
        <v>42</v>
      </c>
      <c r="G186" s="208"/>
      <c r="H186" s="264" t="s">
        <v>317</v>
      </c>
      <c r="I186" s="264"/>
      <c r="J186" s="264"/>
      <c r="K186" s="249"/>
    </row>
    <row r="187" spans="2:11" ht="15" customHeight="1">
      <c r="B187" s="230"/>
      <c r="C187" s="208"/>
      <c r="D187" s="208"/>
      <c r="E187" s="208"/>
      <c r="F187" s="229"/>
      <c r="G187" s="208"/>
      <c r="H187" s="208"/>
      <c r="I187" s="208"/>
      <c r="J187" s="208"/>
      <c r="K187" s="249"/>
    </row>
    <row r="188" spans="2:11" ht="15" customHeight="1">
      <c r="B188" s="230"/>
      <c r="C188" s="208" t="s">
        <v>275</v>
      </c>
      <c r="D188" s="208"/>
      <c r="E188" s="208"/>
      <c r="F188" s="229" t="s">
        <v>74</v>
      </c>
      <c r="G188" s="208"/>
      <c r="H188" s="264" t="s">
        <v>318</v>
      </c>
      <c r="I188" s="264"/>
      <c r="J188" s="264"/>
      <c r="K188" s="249"/>
    </row>
    <row r="189" spans="2:11" ht="15" customHeight="1">
      <c r="B189" s="230"/>
      <c r="C189" s="234"/>
      <c r="D189" s="208"/>
      <c r="E189" s="208"/>
      <c r="F189" s="229" t="s">
        <v>180</v>
      </c>
      <c r="G189" s="208"/>
      <c r="H189" s="264" t="s">
        <v>181</v>
      </c>
      <c r="I189" s="264"/>
      <c r="J189" s="264"/>
      <c r="K189" s="249"/>
    </row>
    <row r="190" spans="2:11" ht="15" customHeight="1">
      <c r="B190" s="230"/>
      <c r="C190" s="208"/>
      <c r="D190" s="208"/>
      <c r="E190" s="208"/>
      <c r="F190" s="229" t="s">
        <v>178</v>
      </c>
      <c r="G190" s="208"/>
      <c r="H190" s="264" t="s">
        <v>319</v>
      </c>
      <c r="I190" s="264"/>
      <c r="J190" s="264"/>
      <c r="K190" s="249"/>
    </row>
    <row r="191" spans="2:11" ht="15" customHeight="1">
      <c r="B191" s="265"/>
      <c r="C191" s="234"/>
      <c r="D191" s="234"/>
      <c r="E191" s="234"/>
      <c r="F191" s="229" t="s">
        <v>182</v>
      </c>
      <c r="G191" s="214"/>
      <c r="H191" s="266" t="s">
        <v>183</v>
      </c>
      <c r="I191" s="266"/>
      <c r="J191" s="266"/>
      <c r="K191" s="267"/>
    </row>
    <row r="192" spans="2:11" ht="15" customHeight="1">
      <c r="B192" s="265"/>
      <c r="C192" s="234"/>
      <c r="D192" s="234"/>
      <c r="E192" s="234"/>
      <c r="F192" s="229" t="s">
        <v>184</v>
      </c>
      <c r="G192" s="214"/>
      <c r="H192" s="266" t="s">
        <v>156</v>
      </c>
      <c r="I192" s="266"/>
      <c r="J192" s="266"/>
      <c r="K192" s="267"/>
    </row>
    <row r="193" spans="2:11" ht="15" customHeight="1">
      <c r="B193" s="265"/>
      <c r="C193" s="234"/>
      <c r="D193" s="234"/>
      <c r="E193" s="234"/>
      <c r="F193" s="268"/>
      <c r="G193" s="214"/>
      <c r="H193" s="269"/>
      <c r="I193" s="269"/>
      <c r="J193" s="269"/>
      <c r="K193" s="267"/>
    </row>
    <row r="194" spans="2:11" ht="15" customHeight="1">
      <c r="B194" s="265"/>
      <c r="C194" s="208" t="s">
        <v>300</v>
      </c>
      <c r="D194" s="234"/>
      <c r="E194" s="234"/>
      <c r="F194" s="229">
        <v>1</v>
      </c>
      <c r="G194" s="214"/>
      <c r="H194" s="266" t="s">
        <v>320</v>
      </c>
      <c r="I194" s="266"/>
      <c r="J194" s="266"/>
      <c r="K194" s="267"/>
    </row>
    <row r="195" spans="2:11" ht="15" customHeight="1">
      <c r="B195" s="265"/>
      <c r="C195" s="234"/>
      <c r="D195" s="234"/>
      <c r="E195" s="234"/>
      <c r="F195" s="229">
        <v>2</v>
      </c>
      <c r="G195" s="214"/>
      <c r="H195" s="266" t="s">
        <v>321</v>
      </c>
      <c r="I195" s="266"/>
      <c r="J195" s="266"/>
      <c r="K195" s="267"/>
    </row>
    <row r="196" spans="2:11" ht="15" customHeight="1">
      <c r="B196" s="265"/>
      <c r="C196" s="234"/>
      <c r="D196" s="234"/>
      <c r="E196" s="234"/>
      <c r="F196" s="229">
        <v>3</v>
      </c>
      <c r="G196" s="214"/>
      <c r="H196" s="266" t="s">
        <v>322</v>
      </c>
      <c r="I196" s="266"/>
      <c r="J196" s="266"/>
      <c r="K196" s="267"/>
    </row>
    <row r="197" spans="2:11" ht="15" customHeight="1">
      <c r="B197" s="265"/>
      <c r="C197" s="234"/>
      <c r="D197" s="234"/>
      <c r="E197" s="234"/>
      <c r="F197" s="229">
        <v>4</v>
      </c>
      <c r="G197" s="214"/>
      <c r="H197" s="266" t="s">
        <v>323</v>
      </c>
      <c r="I197" s="266"/>
      <c r="J197" s="266"/>
      <c r="K197" s="267"/>
    </row>
    <row r="198" spans="2:11" ht="12.75" customHeight="1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Mutinský Karel</cp:lastModifiedBy>
  <dcterms:modified xsi:type="dcterms:W3CDTF">2013-03-08T11:54:52Z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